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附件1.1" sheetId="6" r:id="rId1"/>
    <sheet name="附件1.2" sheetId="7" r:id="rId2"/>
    <sheet name="附件1.3" sheetId="8" r:id="rId3"/>
    <sheet name="Sheet2" sheetId="10" r:id="rId4"/>
  </sheets>
  <definedNames>
    <definedName name="_xlnm._FilterDatabase" localSheetId="2" hidden="1">附件1.3!$A$3:$V$64</definedName>
    <definedName name="_xlnm._FilterDatabase" localSheetId="0" hidden="1">附件1.1!$A$6:$O$24</definedName>
    <definedName name="_xlnm._FilterDatabase" localSheetId="1" hidden="1">附件1.2!$A$6:$S$22</definedName>
  </definedNames>
  <calcPr calcId="144525"/>
</workbook>
</file>

<file path=xl/sharedStrings.xml><?xml version="1.0" encoding="utf-8"?>
<sst xmlns="http://schemas.openxmlformats.org/spreadsheetml/2006/main" count="123">
  <si>
    <t>附件1.1:</t>
  </si>
  <si>
    <t>各镇截止2018年11月29日精准扶贫精准脱贫资金支出进度表</t>
  </si>
  <si>
    <t>单位：万元</t>
  </si>
  <si>
    <t>镇名</t>
  </si>
  <si>
    <t>2016-2018年资金下达情况</t>
  </si>
  <si>
    <t>2016-2018年资金支出情况</t>
  </si>
  <si>
    <t>截止2018年11月29日资金结余情况</t>
  </si>
  <si>
    <t>小计</t>
  </si>
  <si>
    <t>省级</t>
  </si>
  <si>
    <t>市级</t>
  </si>
  <si>
    <t>对口帮扶</t>
  </si>
  <si>
    <t>支出进度（%）</t>
  </si>
  <si>
    <t>支出进度排名</t>
  </si>
  <si>
    <t>南雄市</t>
  </si>
  <si>
    <t>湖口镇</t>
  </si>
  <si>
    <t>帽子峰镇</t>
  </si>
  <si>
    <t>乌迳镇</t>
  </si>
  <si>
    <t>江头镇</t>
  </si>
  <si>
    <t>全安镇</t>
  </si>
  <si>
    <t>油山镇</t>
  </si>
  <si>
    <t>百顺镇</t>
  </si>
  <si>
    <t>珠玑镇</t>
  </si>
  <si>
    <t>黄坑镇</t>
  </si>
  <si>
    <t>坪田镇</t>
  </si>
  <si>
    <t>雄州街道</t>
  </si>
  <si>
    <t>界址镇</t>
  </si>
  <si>
    <t>主田镇</t>
  </si>
  <si>
    <t>水口镇</t>
  </si>
  <si>
    <t>澜河镇</t>
  </si>
  <si>
    <t>南亩镇</t>
  </si>
  <si>
    <t>邓坊镇</t>
  </si>
  <si>
    <t>古市镇</t>
  </si>
  <si>
    <t>留存县级</t>
  </si>
  <si>
    <t>附件1.2：</t>
  </si>
  <si>
    <t>各镇截止2018年11月29日其他上级财政扶贫资金支出进度表</t>
  </si>
  <si>
    <t>中央资金</t>
  </si>
  <si>
    <t>省级资金</t>
  </si>
  <si>
    <t>韶关财政资金下达金额</t>
  </si>
  <si>
    <t>东莞引导资金下达金额</t>
  </si>
  <si>
    <t>下达资金合计</t>
  </si>
  <si>
    <t>资金支出情况</t>
  </si>
  <si>
    <t>截止2018年11月29日支出合计</t>
  </si>
  <si>
    <t>支出进度</t>
  </si>
  <si>
    <t>排名</t>
  </si>
  <si>
    <t>地方新增转贷</t>
  </si>
  <si>
    <t>2016公共服务</t>
  </si>
  <si>
    <t>2016市级工作经费</t>
  </si>
  <si>
    <t>2017公共服务</t>
  </si>
  <si>
    <t>2017市级工作经费</t>
  </si>
  <si>
    <t>2018公共服务</t>
  </si>
  <si>
    <t>2018市级工作经费</t>
  </si>
  <si>
    <t>2016年东莞引导资金</t>
  </si>
  <si>
    <t>2017年东莞引导资金</t>
  </si>
  <si>
    <t>2018年东莞引导资金</t>
  </si>
  <si>
    <t>合计</t>
  </si>
  <si>
    <t>县本级</t>
  </si>
  <si>
    <t>注：界址镇因没有非人均2万元的上级财政资金，在此表不列排名。韶关市下拨市老区促进会资金不列入此表。</t>
  </si>
  <si>
    <t xml:space="preserve"> </t>
  </si>
  <si>
    <t>附件1.3：</t>
  </si>
  <si>
    <t>省定贫困村截止2018年11月29日其他上级财政扶贫资金支出进度表</t>
  </si>
  <si>
    <t>镇</t>
  </si>
  <si>
    <t>村</t>
  </si>
  <si>
    <t>群星村</t>
  </si>
  <si>
    <t>东坑村</t>
  </si>
  <si>
    <t>洞头村</t>
  </si>
  <si>
    <t>下湖村</t>
  </si>
  <si>
    <t>坪塘村</t>
  </si>
  <si>
    <t>主田村</t>
  </si>
  <si>
    <t>里和村</t>
  </si>
  <si>
    <t>田心村</t>
  </si>
  <si>
    <t>武岭村</t>
  </si>
  <si>
    <t>白云村</t>
  </si>
  <si>
    <t>小竹村</t>
  </si>
  <si>
    <t>南亩村</t>
  </si>
  <si>
    <t>长市村</t>
  </si>
  <si>
    <t>泰源村</t>
  </si>
  <si>
    <t>水口村</t>
  </si>
  <si>
    <t>澜河村</t>
  </si>
  <si>
    <t>长坑村</t>
  </si>
  <si>
    <t>灵潭村</t>
  </si>
  <si>
    <t>官陂村</t>
  </si>
  <si>
    <t>富竹村</t>
  </si>
  <si>
    <t>龙迳村</t>
  </si>
  <si>
    <t>涌溪村</t>
  </si>
  <si>
    <t>三角村</t>
  </si>
  <si>
    <t>长龙村</t>
  </si>
  <si>
    <t>黄塘村</t>
  </si>
  <si>
    <t>赤岭村</t>
  </si>
  <si>
    <t>小陂村</t>
  </si>
  <si>
    <t>江头村</t>
  </si>
  <si>
    <t>黄洞村</t>
  </si>
  <si>
    <t>元甫村</t>
  </si>
  <si>
    <t>祇芫村</t>
  </si>
  <si>
    <t xml:space="preserve">  </t>
  </si>
  <si>
    <t>南甫村</t>
  </si>
  <si>
    <t>黄田村</t>
  </si>
  <si>
    <t>许村村</t>
  </si>
  <si>
    <t>丰源村</t>
  </si>
  <si>
    <t>雄州街道办事处</t>
  </si>
  <si>
    <t>上坪村</t>
  </si>
  <si>
    <t>赤马村</t>
  </si>
  <si>
    <t>坪岗村</t>
  </si>
  <si>
    <t>新村村</t>
  </si>
  <si>
    <t>百顺村</t>
  </si>
  <si>
    <t>太和村</t>
  </si>
  <si>
    <t>大汉村</t>
  </si>
  <si>
    <t>杨沥村</t>
  </si>
  <si>
    <t>响联村</t>
  </si>
  <si>
    <t>泷头村</t>
  </si>
  <si>
    <t>沙头村</t>
  </si>
  <si>
    <t>大坝村</t>
  </si>
  <si>
    <t>里东村</t>
  </si>
  <si>
    <t>丹布村</t>
  </si>
  <si>
    <t>长迳村</t>
  </si>
  <si>
    <t>洋湖村</t>
  </si>
  <si>
    <t>赤石村</t>
  </si>
  <si>
    <t>密下水村</t>
  </si>
  <si>
    <t>洋西村</t>
  </si>
  <si>
    <t>古田村</t>
  </si>
  <si>
    <t>里仁村</t>
  </si>
  <si>
    <t>岗围村</t>
  </si>
  <si>
    <t>篛过村</t>
  </si>
  <si>
    <t>樟屋村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</si>
</sst>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00_);[Red]\(0.0000\)"/>
    <numFmt numFmtId="177" formatCode="0_);[Red]\(0\)"/>
    <numFmt numFmtId="178" formatCode="0.00000_);[Red]\(0.00000\)"/>
  </numFmts>
  <fonts count="3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0"/>
      <color rgb="FFFF0000"/>
      <name val="宋体"/>
      <charset val="134"/>
    </font>
    <font>
      <sz val="10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2"/>
      <color rgb="FFFF0000"/>
      <name val="宋体"/>
      <charset val="134"/>
    </font>
    <font>
      <sz val="11"/>
      <color rgb="FFFF0000"/>
      <name val="宋体"/>
      <charset val="134"/>
      <scheme val="minor"/>
    </font>
    <font>
      <sz val="11"/>
      <color rgb="FFFF0000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11"/>
      <color rgb="FF000000"/>
      <name val="宋体"/>
      <charset val="134"/>
    </font>
    <font>
      <sz val="12"/>
      <color rgb="FFFF0000"/>
      <name val="宋体"/>
      <charset val="134"/>
      <scheme val="minor"/>
    </font>
    <font>
      <b/>
      <sz val="22"/>
      <name val="方正小标宋简体"/>
      <charset val="134"/>
    </font>
    <font>
      <b/>
      <sz val="11"/>
      <name val="宋体"/>
      <charset val="134"/>
      <scheme val="minor"/>
    </font>
    <font>
      <b/>
      <sz val="12"/>
      <name val="宋体"/>
      <charset val="134"/>
    </font>
    <font>
      <sz val="10"/>
      <name val="宋体"/>
      <charset val="134"/>
    </font>
    <font>
      <b/>
      <sz val="11"/>
      <name val="宋体"/>
      <charset val="134"/>
    </font>
    <font>
      <b/>
      <sz val="24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indexed="8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7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34" fillId="26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8" borderId="11" applyNumberFormat="0" applyFont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8" fillId="17" borderId="10" applyNumberFormat="0" applyAlignment="0" applyProtection="0">
      <alignment vertical="center"/>
    </xf>
    <xf numFmtId="0" fontId="37" fillId="17" borderId="14" applyNumberFormat="0" applyAlignment="0" applyProtection="0">
      <alignment vertical="center"/>
    </xf>
    <xf numFmtId="0" fontId="20" fillId="9" borderId="8" applyNumberFormat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33" fillId="22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1" fillId="0" borderId="0"/>
    <xf numFmtId="0" fontId="38" fillId="0" borderId="0">
      <alignment vertical="center"/>
    </xf>
  </cellStyleXfs>
  <cellXfs count="96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5" fillId="4" borderId="1" xfId="56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6" fillId="0" borderId="1" xfId="55" applyFont="1" applyFill="1" applyBorder="1" applyAlignment="1">
      <alignment horizontal="center" vertical="center"/>
    </xf>
    <xf numFmtId="0" fontId="1" fillId="3" borderId="2" xfId="55" applyFont="1" applyFill="1" applyBorder="1" applyAlignment="1">
      <alignment horizontal="center" vertical="center"/>
    </xf>
    <xf numFmtId="0" fontId="7" fillId="0" borderId="3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center" wrapText="1"/>
    </xf>
    <xf numFmtId="0" fontId="1" fillId="0" borderId="1" xfId="55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7" fillId="0" borderId="1" xfId="56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4" borderId="1" xfId="55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vertical="center"/>
    </xf>
    <xf numFmtId="0" fontId="8" fillId="3" borderId="1" xfId="0" applyFont="1" applyFill="1" applyBorder="1" applyAlignment="1">
      <alignment horizontal="center" vertical="center" wrapText="1"/>
    </xf>
    <xf numFmtId="0" fontId="7" fillId="0" borderId="3" xfId="54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0" fontId="2" fillId="2" borderId="1" xfId="51" applyFont="1" applyFill="1" applyBorder="1" applyAlignment="1">
      <alignment horizontal="center" vertical="center" wrapText="1"/>
    </xf>
    <xf numFmtId="0" fontId="1" fillId="0" borderId="2" xfId="55" applyFont="1" applyFill="1" applyBorder="1" applyAlignment="1">
      <alignment horizontal="center" vertical="center"/>
    </xf>
    <xf numFmtId="0" fontId="2" fillId="0" borderId="2" xfId="55" applyFont="1" applyFill="1" applyBorder="1" applyAlignment="1">
      <alignment horizontal="center" vertical="center"/>
    </xf>
    <xf numFmtId="0" fontId="7" fillId="0" borderId="4" xfId="54" applyFont="1" applyFill="1" applyBorder="1" applyAlignment="1">
      <alignment vertical="center"/>
    </xf>
    <xf numFmtId="0" fontId="12" fillId="0" borderId="1" xfId="55" applyFont="1" applyFill="1" applyBorder="1" applyAlignment="1">
      <alignment horizontal="center" vertical="center"/>
    </xf>
    <xf numFmtId="0" fontId="5" fillId="0" borderId="0" xfId="0" applyFont="1" applyFill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>
      <alignment vertical="center"/>
    </xf>
    <xf numFmtId="0" fontId="5" fillId="0" borderId="0" xfId="0" applyFont="1" applyFill="1" applyAlignment="1">
      <alignment horizontal="center" vertical="center"/>
    </xf>
    <xf numFmtId="0" fontId="5" fillId="3" borderId="0" xfId="0" applyFont="1" applyFill="1">
      <alignment vertical="center"/>
    </xf>
    <xf numFmtId="0" fontId="13" fillId="0" borderId="0" xfId="0" applyFont="1" applyFill="1" applyAlignment="1">
      <alignment horizontal="center" vertical="center"/>
    </xf>
    <xf numFmtId="0" fontId="13" fillId="3" borderId="0" xfId="0" applyFont="1" applyFill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>
      <alignment vertical="center"/>
    </xf>
    <xf numFmtId="0" fontId="5" fillId="0" borderId="1" xfId="0" applyFont="1" applyBorder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177" fontId="16" fillId="0" borderId="1" xfId="18" applyNumberFormat="1" applyFont="1" applyFill="1" applyBorder="1" applyAlignment="1">
      <alignment horizontal="center" vertical="center" wrapText="1"/>
    </xf>
    <xf numFmtId="0" fontId="1" fillId="0" borderId="1" xfId="55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176" fontId="1" fillId="0" borderId="1" xfId="55" applyNumberFormat="1" applyFont="1" applyFill="1" applyBorder="1" applyAlignment="1">
      <alignment horizontal="center" vertical="center"/>
    </xf>
    <xf numFmtId="0" fontId="2" fillId="0" borderId="1" xfId="55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10" fontId="14" fillId="0" borderId="1" xfId="0" applyNumberFormat="1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center"/>
    </xf>
    <xf numFmtId="178" fontId="1" fillId="0" borderId="1" xfId="55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4" fillId="0" borderId="5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10" fontId="14" fillId="0" borderId="1" xfId="0" applyNumberFormat="1" applyFont="1" applyBorder="1" applyAlignment="1">
      <alignment horizontal="center" vertical="center" wrapText="1"/>
    </xf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2 5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常规 21" xfId="33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24" xfId="52"/>
    <cellStyle name="常规 3" xfId="53"/>
    <cellStyle name="常规 5" xfId="54"/>
    <cellStyle name="常规_2013年度韶关市级财政扶贫开发“双到”专项资金（共三批）" xfId="55"/>
    <cellStyle name="常规 4" xfId="56"/>
  </cellStyles>
  <tableStyles count="0" defaultTableStyle="TableStyleMedium2" defaultPivotStyle="PivotStyleLight16"/>
  <colors>
    <mruColors>
      <color rgb="00FF0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5"/>
  <sheetViews>
    <sheetView tabSelected="1" zoomScale="85" zoomScaleNormal="85" workbookViewId="0">
      <selection activeCell="S10" sqref="S10"/>
    </sheetView>
  </sheetViews>
  <sheetFormatPr defaultColWidth="9" defaultRowHeight="13.5"/>
  <cols>
    <col min="1" max="1" width="9" style="45"/>
    <col min="2" max="2" width="11.1333333333333" style="45" customWidth="1"/>
    <col min="3" max="3" width="11.775" style="45"/>
    <col min="4" max="4" width="11.6333333333333" style="45" customWidth="1"/>
    <col min="5" max="5" width="10.8833333333333" style="45" customWidth="1"/>
    <col min="6" max="6" width="13.1333333333333" style="43" customWidth="1"/>
    <col min="7" max="8" width="14.1333333333333" style="43" customWidth="1"/>
    <col min="9" max="9" width="14.1333333333333" style="46" customWidth="1"/>
    <col min="10" max="10" width="11.5" style="43" customWidth="1"/>
    <col min="11" max="11" width="13.6333333333333" style="45" customWidth="1"/>
    <col min="12" max="12" width="13.1333333333333" style="43" customWidth="1"/>
    <col min="13" max="14" width="13.3833333333333" style="43" customWidth="1"/>
    <col min="15" max="15" width="7.63333333333333" style="43" customWidth="1"/>
    <col min="16" max="16380" width="9" style="45"/>
  </cols>
  <sheetData>
    <row r="1" s="45" customFormat="1" spans="1:15">
      <c r="A1" s="45" t="s">
        <v>0</v>
      </c>
      <c r="F1" s="43"/>
      <c r="G1" s="43"/>
      <c r="H1" s="43"/>
      <c r="I1" s="46"/>
      <c r="J1" s="43"/>
      <c r="L1" s="43"/>
      <c r="M1" s="43"/>
      <c r="N1" s="43"/>
      <c r="O1" s="43"/>
    </row>
    <row r="2" s="45" customFormat="1" ht="31.5" spans="1:15">
      <c r="A2" s="83" t="s">
        <v>1</v>
      </c>
      <c r="B2" s="83"/>
      <c r="C2" s="83"/>
      <c r="D2" s="83"/>
      <c r="E2" s="83"/>
      <c r="F2" s="84"/>
      <c r="G2" s="84"/>
      <c r="H2" s="84"/>
      <c r="I2" s="84"/>
      <c r="J2" s="84"/>
      <c r="K2" s="83"/>
      <c r="L2" s="83"/>
      <c r="M2" s="83"/>
      <c r="N2" s="83"/>
      <c r="O2" s="83"/>
    </row>
    <row r="3" s="45" customFormat="1" spans="6:15">
      <c r="F3" s="43"/>
      <c r="G3" s="43"/>
      <c r="H3" s="43"/>
      <c r="I3" s="46"/>
      <c r="J3" s="43"/>
      <c r="N3" s="90" t="s">
        <v>2</v>
      </c>
      <c r="O3" s="91"/>
    </row>
    <row r="4" s="45" customFormat="1" ht="24" customHeight="1" spans="1:15">
      <c r="A4" s="85" t="s">
        <v>3</v>
      </c>
      <c r="B4" s="50" t="s">
        <v>4</v>
      </c>
      <c r="C4" s="50"/>
      <c r="D4" s="50"/>
      <c r="E4" s="50"/>
      <c r="F4" s="54" t="s">
        <v>5</v>
      </c>
      <c r="G4" s="63"/>
      <c r="H4" s="63"/>
      <c r="I4" s="63"/>
      <c r="J4" s="55"/>
      <c r="K4" s="92" t="s">
        <v>6</v>
      </c>
      <c r="L4" s="93"/>
      <c r="M4" s="93"/>
      <c r="N4" s="94"/>
      <c r="O4" s="50"/>
    </row>
    <row r="5" s="45" customFormat="1" ht="36.95" customHeight="1" spans="1:15">
      <c r="A5" s="86"/>
      <c r="B5" s="87" t="s">
        <v>7</v>
      </c>
      <c r="C5" s="87" t="s">
        <v>8</v>
      </c>
      <c r="D5" s="87" t="s">
        <v>9</v>
      </c>
      <c r="E5" s="87" t="s">
        <v>10</v>
      </c>
      <c r="F5" s="52" t="s">
        <v>7</v>
      </c>
      <c r="G5" s="52" t="s">
        <v>8</v>
      </c>
      <c r="H5" s="52" t="s">
        <v>9</v>
      </c>
      <c r="I5" s="52" t="s">
        <v>10</v>
      </c>
      <c r="J5" s="52" t="s">
        <v>11</v>
      </c>
      <c r="K5" s="87" t="s">
        <v>7</v>
      </c>
      <c r="L5" s="87" t="s">
        <v>8</v>
      </c>
      <c r="M5" s="87" t="s">
        <v>9</v>
      </c>
      <c r="N5" s="87" t="s">
        <v>10</v>
      </c>
      <c r="O5" s="87" t="s">
        <v>12</v>
      </c>
    </row>
    <row r="6" s="45" customFormat="1" ht="36.95" customHeight="1" spans="1:15">
      <c r="A6" s="86" t="s">
        <v>13</v>
      </c>
      <c r="B6" s="87">
        <f>SUM(B7:B25)</f>
        <v>18363.732</v>
      </c>
      <c r="C6" s="87">
        <f t="shared" ref="B6:I6" si="0">SUM(C7:C25)</f>
        <v>9749</v>
      </c>
      <c r="D6" s="87">
        <f t="shared" si="0"/>
        <v>2006.332</v>
      </c>
      <c r="E6" s="87">
        <f t="shared" si="0"/>
        <v>6608.4</v>
      </c>
      <c r="F6" s="87">
        <f t="shared" si="0"/>
        <v>14995.629673</v>
      </c>
      <c r="G6" s="87">
        <f t="shared" si="0"/>
        <v>8637.828303</v>
      </c>
      <c r="H6" s="87">
        <f t="shared" si="0"/>
        <v>1792.64343</v>
      </c>
      <c r="I6" s="87">
        <f t="shared" si="0"/>
        <v>4565.15794</v>
      </c>
      <c r="J6" s="95">
        <f t="shared" ref="J6:J25" si="1">F6/B6</f>
        <v>0.816589442331221</v>
      </c>
      <c r="K6" s="87">
        <f>SUM(K7:K25)</f>
        <v>3368.102327</v>
      </c>
      <c r="L6" s="87">
        <f>SUM(L7:L25)</f>
        <v>1111.171697</v>
      </c>
      <c r="M6" s="87">
        <f>SUM(M7:M25)</f>
        <v>213.68857</v>
      </c>
      <c r="N6" s="87">
        <f>SUM(N7:N25)</f>
        <v>2043.24206</v>
      </c>
      <c r="O6" s="87"/>
    </row>
    <row r="7" s="45" customFormat="1" ht="24.95" customHeight="1" spans="1:15">
      <c r="A7" s="56" t="s">
        <v>14</v>
      </c>
      <c r="B7" s="88">
        <v>922.5321</v>
      </c>
      <c r="C7" s="89">
        <v>432.8219</v>
      </c>
      <c r="D7" s="56">
        <v>81.4815</v>
      </c>
      <c r="E7" s="56">
        <v>408.2287</v>
      </c>
      <c r="F7" s="56">
        <f>G7+H7+I7</f>
        <v>843.23475</v>
      </c>
      <c r="G7" s="56">
        <v>412.54535</v>
      </c>
      <c r="H7" s="56">
        <v>77.197</v>
      </c>
      <c r="I7" s="56">
        <v>353.4924</v>
      </c>
      <c r="J7" s="75">
        <f t="shared" si="1"/>
        <v>0.914043804004218</v>
      </c>
      <c r="K7" s="88">
        <f>L7+M7+N7</f>
        <v>79.29735</v>
      </c>
      <c r="L7" s="88">
        <f t="shared" ref="L7:L24" si="2">C7-G7</f>
        <v>20.27655</v>
      </c>
      <c r="M7" s="88">
        <f t="shared" ref="M7:M25" si="3">D7-H7</f>
        <v>4.28449999999999</v>
      </c>
      <c r="N7" s="88">
        <f t="shared" ref="N7:N25" si="4">E7-I7</f>
        <v>54.7363</v>
      </c>
      <c r="O7" s="88">
        <v>1</v>
      </c>
    </row>
    <row r="8" s="45" customFormat="1" ht="24.95" customHeight="1" spans="1:15">
      <c r="A8" s="56" t="s">
        <v>15</v>
      </c>
      <c r="B8" s="88">
        <v>306.1311</v>
      </c>
      <c r="C8" s="89">
        <v>143.5741</v>
      </c>
      <c r="D8" s="56">
        <v>27.0076</v>
      </c>
      <c r="E8" s="56">
        <v>135.5494</v>
      </c>
      <c r="F8" s="56">
        <f t="shared" ref="F7:F25" si="5">G8+H8+I8</f>
        <v>272.36715</v>
      </c>
      <c r="G8" s="56">
        <v>140.3657</v>
      </c>
      <c r="H8" s="56">
        <v>26.3215</v>
      </c>
      <c r="I8" s="56">
        <v>105.67995</v>
      </c>
      <c r="J8" s="75">
        <f t="shared" si="1"/>
        <v>0.889707546864726</v>
      </c>
      <c r="K8" s="88">
        <f t="shared" ref="K7:K25" si="6">L8+M8+N8</f>
        <v>33.76395</v>
      </c>
      <c r="L8" s="88">
        <f t="shared" si="2"/>
        <v>3.20839999999998</v>
      </c>
      <c r="M8" s="88">
        <f t="shared" si="3"/>
        <v>0.6861</v>
      </c>
      <c r="N8" s="88">
        <f t="shared" si="4"/>
        <v>29.86945</v>
      </c>
      <c r="O8" s="88">
        <v>2</v>
      </c>
    </row>
    <row r="9" s="45" customFormat="1" ht="24.95" customHeight="1" spans="1:15">
      <c r="A9" s="56" t="s">
        <v>16</v>
      </c>
      <c r="B9" s="88">
        <v>1032.2381</v>
      </c>
      <c r="C9" s="89">
        <v>484.5368</v>
      </c>
      <c r="D9" s="56">
        <v>91.3157</v>
      </c>
      <c r="E9" s="56">
        <v>456.3856</v>
      </c>
      <c r="F9" s="56">
        <f t="shared" si="5"/>
        <v>889.3591</v>
      </c>
      <c r="G9" s="56">
        <v>348.5883</v>
      </c>
      <c r="H9" s="56">
        <v>91.3157</v>
      </c>
      <c r="I9" s="56">
        <v>449.4551</v>
      </c>
      <c r="J9" s="75">
        <f t="shared" si="1"/>
        <v>0.861583291684351</v>
      </c>
      <c r="K9" s="88">
        <f t="shared" si="6"/>
        <v>142.879</v>
      </c>
      <c r="L9" s="88">
        <f t="shared" si="2"/>
        <v>135.9485</v>
      </c>
      <c r="M9" s="88">
        <f t="shared" si="3"/>
        <v>0</v>
      </c>
      <c r="N9" s="88">
        <f t="shared" si="4"/>
        <v>6.93050000000011</v>
      </c>
      <c r="O9" s="88">
        <v>3</v>
      </c>
    </row>
    <row r="10" s="45" customFormat="1" ht="24.95" customHeight="1" spans="1:15">
      <c r="A10" s="56" t="s">
        <v>17</v>
      </c>
      <c r="B10" s="88">
        <v>848.4428</v>
      </c>
      <c r="C10" s="89">
        <v>398.1728</v>
      </c>
      <c r="D10" s="56">
        <v>75.0036</v>
      </c>
      <c r="E10" s="56">
        <v>375.2664</v>
      </c>
      <c r="F10" s="56">
        <f t="shared" si="5"/>
        <v>730.4438</v>
      </c>
      <c r="G10" s="56">
        <v>343.4191</v>
      </c>
      <c r="H10" s="56">
        <v>68.4239</v>
      </c>
      <c r="I10" s="56">
        <v>318.6008</v>
      </c>
      <c r="J10" s="75">
        <f t="shared" si="1"/>
        <v>0.860922857734193</v>
      </c>
      <c r="K10" s="88">
        <f t="shared" si="6"/>
        <v>117.999</v>
      </c>
      <c r="L10" s="88">
        <f t="shared" si="2"/>
        <v>54.7537</v>
      </c>
      <c r="M10" s="88">
        <f t="shared" si="3"/>
        <v>6.5797</v>
      </c>
      <c r="N10" s="88">
        <f t="shared" si="4"/>
        <v>56.6656</v>
      </c>
      <c r="O10" s="88">
        <v>4</v>
      </c>
    </row>
    <row r="11" s="45" customFormat="1" ht="24.95" customHeight="1" spans="1:15">
      <c r="A11" s="56" t="s">
        <v>18</v>
      </c>
      <c r="B11" s="88">
        <v>611.0263</v>
      </c>
      <c r="C11" s="89">
        <v>286.8075</v>
      </c>
      <c r="D11" s="56">
        <v>54.0475</v>
      </c>
      <c r="E11" s="56">
        <v>270.1713</v>
      </c>
      <c r="F11" s="56">
        <f t="shared" si="5"/>
        <v>518.410407</v>
      </c>
      <c r="G11" s="56">
        <v>277.4916</v>
      </c>
      <c r="H11" s="56">
        <v>54.0475</v>
      </c>
      <c r="I11" s="56">
        <v>186.871307</v>
      </c>
      <c r="J11" s="75">
        <f t="shared" si="1"/>
        <v>0.8484256847864</v>
      </c>
      <c r="K11" s="88">
        <f t="shared" si="6"/>
        <v>92.6158929999999</v>
      </c>
      <c r="L11" s="88">
        <f t="shared" si="2"/>
        <v>9.31589999999994</v>
      </c>
      <c r="M11" s="88">
        <f t="shared" si="3"/>
        <v>0</v>
      </c>
      <c r="N11" s="88">
        <f t="shared" si="4"/>
        <v>83.299993</v>
      </c>
      <c r="O11" s="88">
        <v>5</v>
      </c>
    </row>
    <row r="12" s="45" customFormat="1" ht="24.95" customHeight="1" spans="1:15">
      <c r="A12" s="56" t="s">
        <v>19</v>
      </c>
      <c r="B12" s="88">
        <v>948.4536</v>
      </c>
      <c r="C12" s="89">
        <v>445.7408</v>
      </c>
      <c r="D12" s="56">
        <v>84.2198</v>
      </c>
      <c r="E12" s="56">
        <v>418.493</v>
      </c>
      <c r="F12" s="56">
        <f t="shared" si="5"/>
        <v>791.137206</v>
      </c>
      <c r="G12" s="56">
        <v>441.9302</v>
      </c>
      <c r="H12" s="56">
        <v>72.234006</v>
      </c>
      <c r="I12" s="56">
        <v>276.973</v>
      </c>
      <c r="J12" s="75">
        <f t="shared" si="1"/>
        <v>0.834133800535946</v>
      </c>
      <c r="K12" s="88">
        <f t="shared" si="6"/>
        <v>157.316394</v>
      </c>
      <c r="L12" s="88">
        <f t="shared" si="2"/>
        <v>3.81059999999997</v>
      </c>
      <c r="M12" s="88">
        <f t="shared" si="3"/>
        <v>11.985794</v>
      </c>
      <c r="N12" s="88">
        <f t="shared" si="4"/>
        <v>141.52</v>
      </c>
      <c r="O12" s="88">
        <v>6</v>
      </c>
    </row>
    <row r="13" s="45" customFormat="1" ht="24.95" customHeight="1" spans="1:15">
      <c r="A13" s="56" t="s">
        <v>20</v>
      </c>
      <c r="B13" s="88">
        <v>528.8638</v>
      </c>
      <c r="C13" s="89">
        <v>248.1889</v>
      </c>
      <c r="D13" s="56">
        <v>46.7491</v>
      </c>
      <c r="E13" s="56">
        <v>233.9258</v>
      </c>
      <c r="F13" s="56">
        <f t="shared" si="5"/>
        <v>440.0054</v>
      </c>
      <c r="G13" s="56">
        <v>245.6665</v>
      </c>
      <c r="H13" s="56">
        <v>44.9969</v>
      </c>
      <c r="I13" s="56">
        <v>149.342</v>
      </c>
      <c r="J13" s="75">
        <f t="shared" si="1"/>
        <v>0.83198244992378</v>
      </c>
      <c r="K13" s="88">
        <f t="shared" si="6"/>
        <v>88.8584</v>
      </c>
      <c r="L13" s="88">
        <f t="shared" si="2"/>
        <v>2.52239999999998</v>
      </c>
      <c r="M13" s="88">
        <f t="shared" si="3"/>
        <v>1.7522</v>
      </c>
      <c r="N13" s="88">
        <f t="shared" si="4"/>
        <v>84.5838</v>
      </c>
      <c r="O13" s="88">
        <v>7</v>
      </c>
    </row>
    <row r="14" s="45" customFormat="1" ht="24.95" customHeight="1" spans="1:15">
      <c r="A14" s="56" t="s">
        <v>21</v>
      </c>
      <c r="B14" s="88">
        <v>1595.8189</v>
      </c>
      <c r="C14" s="89">
        <v>748.0443</v>
      </c>
      <c r="D14" s="56">
        <v>140.5568</v>
      </c>
      <c r="E14" s="56">
        <v>707.2178</v>
      </c>
      <c r="F14" s="56">
        <f t="shared" si="5"/>
        <v>1322.094827</v>
      </c>
      <c r="G14" s="56">
        <v>684.962283</v>
      </c>
      <c r="H14" s="56">
        <v>135.4846</v>
      </c>
      <c r="I14" s="56">
        <v>501.647944</v>
      </c>
      <c r="J14" s="75">
        <f t="shared" si="1"/>
        <v>0.828474225364795</v>
      </c>
      <c r="K14" s="88">
        <f t="shared" si="6"/>
        <v>273.724073</v>
      </c>
      <c r="L14" s="88">
        <f t="shared" si="2"/>
        <v>63.082017</v>
      </c>
      <c r="M14" s="88">
        <f t="shared" si="3"/>
        <v>5.07220000000001</v>
      </c>
      <c r="N14" s="88">
        <f t="shared" si="4"/>
        <v>205.569856</v>
      </c>
      <c r="O14" s="88">
        <v>8</v>
      </c>
    </row>
    <row r="15" s="45" customFormat="1" ht="24.95" customHeight="1" spans="1:15">
      <c r="A15" s="56" t="s">
        <v>22</v>
      </c>
      <c r="B15" s="88">
        <v>799.3446</v>
      </c>
      <c r="C15" s="89">
        <v>375.1058</v>
      </c>
      <c r="D15" s="56">
        <v>70.6481</v>
      </c>
      <c r="E15" s="56">
        <v>353.5907</v>
      </c>
      <c r="F15" s="56">
        <f t="shared" si="5"/>
        <v>657.62698</v>
      </c>
      <c r="G15" s="56">
        <v>324.5452</v>
      </c>
      <c r="H15" s="56">
        <v>66.435991</v>
      </c>
      <c r="I15" s="56">
        <v>266.645789</v>
      </c>
      <c r="J15" s="75">
        <f t="shared" si="1"/>
        <v>0.822707728306415</v>
      </c>
      <c r="K15" s="88">
        <f t="shared" si="6"/>
        <v>141.71762</v>
      </c>
      <c r="L15" s="88">
        <f t="shared" si="2"/>
        <v>50.5606000000001</v>
      </c>
      <c r="M15" s="88">
        <f t="shared" si="3"/>
        <v>4.212109</v>
      </c>
      <c r="N15" s="88">
        <f t="shared" si="4"/>
        <v>86.944911</v>
      </c>
      <c r="O15" s="88">
        <v>9</v>
      </c>
    </row>
    <row r="16" s="45" customFormat="1" ht="24.95" customHeight="1" spans="1:15">
      <c r="A16" s="56" t="s">
        <v>23</v>
      </c>
      <c r="B16" s="88">
        <v>638.6921</v>
      </c>
      <c r="C16" s="89">
        <v>299.2984</v>
      </c>
      <c r="D16" s="56">
        <v>56.2013</v>
      </c>
      <c r="E16" s="56">
        <v>283.1924</v>
      </c>
      <c r="F16" s="56">
        <f t="shared" si="5"/>
        <v>510.7356</v>
      </c>
      <c r="G16" s="56">
        <v>270.50855</v>
      </c>
      <c r="H16" s="56">
        <v>52.8214</v>
      </c>
      <c r="I16" s="56">
        <v>187.40565</v>
      </c>
      <c r="J16" s="75">
        <f t="shared" si="1"/>
        <v>0.79965855221945</v>
      </c>
      <c r="K16" s="88">
        <f t="shared" si="6"/>
        <v>127.9565</v>
      </c>
      <c r="L16" s="88">
        <f t="shared" si="2"/>
        <v>28.78985</v>
      </c>
      <c r="M16" s="88">
        <f t="shared" si="3"/>
        <v>3.37990000000001</v>
      </c>
      <c r="N16" s="88">
        <f t="shared" si="4"/>
        <v>95.78675</v>
      </c>
      <c r="O16" s="88">
        <v>10</v>
      </c>
    </row>
    <row r="17" s="45" customFormat="1" ht="24.95" customHeight="1" spans="1:15">
      <c r="A17" s="56" t="s">
        <v>24</v>
      </c>
      <c r="B17" s="88">
        <v>258.6773</v>
      </c>
      <c r="C17" s="89">
        <v>121.304</v>
      </c>
      <c r="D17" s="56">
        <v>22.8131</v>
      </c>
      <c r="E17" s="56">
        <v>114.5602</v>
      </c>
      <c r="F17" s="56">
        <f t="shared" si="5"/>
        <v>188.4715</v>
      </c>
      <c r="G17" s="56">
        <v>100.4625</v>
      </c>
      <c r="H17" s="56">
        <v>15.8841</v>
      </c>
      <c r="I17" s="56">
        <v>72.1249</v>
      </c>
      <c r="J17" s="75">
        <f t="shared" si="1"/>
        <v>0.728596981644698</v>
      </c>
      <c r="K17" s="88">
        <f t="shared" si="6"/>
        <v>70.2058</v>
      </c>
      <c r="L17" s="88">
        <f t="shared" si="2"/>
        <v>20.8415</v>
      </c>
      <c r="M17" s="88">
        <f t="shared" si="3"/>
        <v>6.929</v>
      </c>
      <c r="N17" s="88">
        <f t="shared" si="4"/>
        <v>42.4353</v>
      </c>
      <c r="O17" s="88">
        <v>11</v>
      </c>
    </row>
    <row r="18" s="45" customFormat="1" ht="24.95" customHeight="1" spans="1:15">
      <c r="A18" s="56" t="s">
        <v>25</v>
      </c>
      <c r="B18" s="88">
        <v>206.258</v>
      </c>
      <c r="C18" s="89">
        <v>97.0514</v>
      </c>
      <c r="D18" s="56">
        <v>18.3848</v>
      </c>
      <c r="E18" s="56">
        <v>90.8218</v>
      </c>
      <c r="F18" s="56">
        <f t="shared" si="5"/>
        <v>135.68644</v>
      </c>
      <c r="G18" s="56">
        <v>71.75244</v>
      </c>
      <c r="H18" s="56">
        <v>12.6537</v>
      </c>
      <c r="I18" s="56">
        <v>51.2803</v>
      </c>
      <c r="J18" s="75">
        <f t="shared" si="1"/>
        <v>0.657848131951245</v>
      </c>
      <c r="K18" s="88">
        <f t="shared" si="6"/>
        <v>70.57156</v>
      </c>
      <c r="L18" s="88">
        <f t="shared" si="2"/>
        <v>25.29896</v>
      </c>
      <c r="M18" s="88">
        <f t="shared" si="3"/>
        <v>5.7311</v>
      </c>
      <c r="N18" s="88">
        <f t="shared" si="4"/>
        <v>39.5415</v>
      </c>
      <c r="O18" s="88">
        <v>12</v>
      </c>
    </row>
    <row r="19" s="45" customFormat="1" ht="24.95" customHeight="1" spans="1:15">
      <c r="A19" s="56" t="s">
        <v>26</v>
      </c>
      <c r="B19" s="88">
        <v>451.519</v>
      </c>
      <c r="C19" s="56">
        <v>211.5378</v>
      </c>
      <c r="D19" s="56">
        <v>39.7014</v>
      </c>
      <c r="E19" s="56">
        <v>200.2798</v>
      </c>
      <c r="F19" s="56">
        <f t="shared" si="5"/>
        <v>288.41326</v>
      </c>
      <c r="G19" s="56">
        <v>173.41326</v>
      </c>
      <c r="H19" s="56">
        <v>30.2728</v>
      </c>
      <c r="I19" s="56">
        <v>84.7272</v>
      </c>
      <c r="J19" s="75">
        <f t="shared" si="1"/>
        <v>0.638762178335795</v>
      </c>
      <c r="K19" s="88">
        <f t="shared" si="6"/>
        <v>163.10574</v>
      </c>
      <c r="L19" s="88">
        <f t="shared" si="2"/>
        <v>38.12454</v>
      </c>
      <c r="M19" s="88">
        <f t="shared" si="3"/>
        <v>9.4286</v>
      </c>
      <c r="N19" s="88">
        <f t="shared" si="4"/>
        <v>115.5526</v>
      </c>
      <c r="O19" s="88">
        <v>13</v>
      </c>
    </row>
    <row r="20" s="45" customFormat="1" ht="24.95" customHeight="1" spans="1:15">
      <c r="A20" s="56" t="s">
        <v>27</v>
      </c>
      <c r="B20" s="88">
        <v>774.8524</v>
      </c>
      <c r="C20" s="89">
        <v>363.784</v>
      </c>
      <c r="D20" s="56">
        <v>68.5858</v>
      </c>
      <c r="E20" s="56">
        <v>342.4826</v>
      </c>
      <c r="F20" s="56">
        <f t="shared" si="5"/>
        <v>496.9034</v>
      </c>
      <c r="G20" s="56">
        <v>254.4262</v>
      </c>
      <c r="H20" s="56">
        <v>54.1463</v>
      </c>
      <c r="I20" s="56">
        <v>188.3309</v>
      </c>
      <c r="J20" s="75">
        <f t="shared" si="1"/>
        <v>0.641287811717432</v>
      </c>
      <c r="K20" s="88">
        <f t="shared" si="6"/>
        <v>277.949</v>
      </c>
      <c r="L20" s="88">
        <f t="shared" si="2"/>
        <v>109.3578</v>
      </c>
      <c r="M20" s="88">
        <f t="shared" si="3"/>
        <v>14.4395</v>
      </c>
      <c r="N20" s="88">
        <f t="shared" si="4"/>
        <v>154.1517</v>
      </c>
      <c r="O20" s="88">
        <v>14</v>
      </c>
    </row>
    <row r="21" s="45" customFormat="1" ht="24.95" customHeight="1" spans="1:15">
      <c r="A21" s="56" t="s">
        <v>28</v>
      </c>
      <c r="B21" s="88">
        <v>460.6814</v>
      </c>
      <c r="C21" s="89">
        <v>215.832</v>
      </c>
      <c r="D21" s="56">
        <v>40.5087</v>
      </c>
      <c r="E21" s="56">
        <v>204.3407</v>
      </c>
      <c r="F21" s="56">
        <f t="shared" si="5"/>
        <v>251.01046</v>
      </c>
      <c r="G21" s="56">
        <v>100.3335</v>
      </c>
      <c r="H21" s="56">
        <v>24.3435</v>
      </c>
      <c r="I21" s="56">
        <v>126.33346</v>
      </c>
      <c r="J21" s="75">
        <f t="shared" si="1"/>
        <v>0.544867798005303</v>
      </c>
      <c r="K21" s="88">
        <f t="shared" si="6"/>
        <v>209.67094</v>
      </c>
      <c r="L21" s="88">
        <f t="shared" si="2"/>
        <v>115.4985</v>
      </c>
      <c r="M21" s="88">
        <f t="shared" si="3"/>
        <v>16.1652</v>
      </c>
      <c r="N21" s="88">
        <f t="shared" si="4"/>
        <v>78.00724</v>
      </c>
      <c r="O21" s="88">
        <v>15</v>
      </c>
    </row>
    <row r="22" s="45" customFormat="1" ht="24.95" customHeight="1" spans="1:15">
      <c r="A22" s="56" t="s">
        <v>29</v>
      </c>
      <c r="B22" s="88">
        <v>589.1993</v>
      </c>
      <c r="C22" s="56">
        <v>277.4248</v>
      </c>
      <c r="D22" s="56">
        <v>52.6276</v>
      </c>
      <c r="E22" s="56">
        <v>259.1469</v>
      </c>
      <c r="F22" s="56">
        <f t="shared" si="5"/>
        <v>310.3334</v>
      </c>
      <c r="G22" s="56">
        <v>162.84262</v>
      </c>
      <c r="H22" s="56">
        <v>35.83428</v>
      </c>
      <c r="I22" s="56">
        <v>111.6565</v>
      </c>
      <c r="J22" s="75">
        <f t="shared" si="1"/>
        <v>0.526703612852222</v>
      </c>
      <c r="K22" s="88">
        <f t="shared" si="6"/>
        <v>278.8659</v>
      </c>
      <c r="L22" s="88">
        <f t="shared" si="2"/>
        <v>114.58218</v>
      </c>
      <c r="M22" s="88">
        <f t="shared" si="3"/>
        <v>16.79332</v>
      </c>
      <c r="N22" s="88">
        <f t="shared" si="4"/>
        <v>147.4904</v>
      </c>
      <c r="O22" s="88">
        <v>16</v>
      </c>
    </row>
    <row r="23" s="45" customFormat="1" ht="24.95" customHeight="1" spans="1:15">
      <c r="A23" s="56" t="s">
        <v>30</v>
      </c>
      <c r="B23" s="88">
        <v>699.9699</v>
      </c>
      <c r="C23" s="89">
        <v>328.8434</v>
      </c>
      <c r="D23" s="56">
        <v>62.0849</v>
      </c>
      <c r="E23" s="56">
        <v>309.0416</v>
      </c>
      <c r="F23" s="56">
        <f t="shared" si="5"/>
        <v>355.94874</v>
      </c>
      <c r="G23" s="56">
        <v>162.365</v>
      </c>
      <c r="H23" s="56">
        <v>39.27884</v>
      </c>
      <c r="I23" s="56">
        <v>154.3049</v>
      </c>
      <c r="J23" s="75">
        <f t="shared" si="1"/>
        <v>0.508520066362854</v>
      </c>
      <c r="K23" s="88">
        <f t="shared" si="6"/>
        <v>344.02116</v>
      </c>
      <c r="L23" s="88">
        <f t="shared" si="2"/>
        <v>166.4784</v>
      </c>
      <c r="M23" s="88">
        <f t="shared" si="3"/>
        <v>22.80606</v>
      </c>
      <c r="N23" s="88">
        <f t="shared" si="4"/>
        <v>154.7367</v>
      </c>
      <c r="O23" s="88">
        <v>17</v>
      </c>
    </row>
    <row r="24" s="45" customFormat="1" ht="24.95" customHeight="1" spans="1:15">
      <c r="A24" s="56" t="s">
        <v>31</v>
      </c>
      <c r="B24" s="88">
        <v>622.1268</v>
      </c>
      <c r="C24" s="56">
        <v>291.9313</v>
      </c>
      <c r="D24" s="56">
        <v>54.978</v>
      </c>
      <c r="E24" s="56">
        <v>275.2175</v>
      </c>
      <c r="F24" s="56">
        <f t="shared" si="5"/>
        <v>287.58104</v>
      </c>
      <c r="G24" s="56">
        <v>143.21</v>
      </c>
      <c r="H24" s="56">
        <v>34.573</v>
      </c>
      <c r="I24" s="56">
        <v>109.79804</v>
      </c>
      <c r="J24" s="75">
        <f t="shared" si="1"/>
        <v>0.462254704346445</v>
      </c>
      <c r="K24" s="88">
        <f t="shared" si="6"/>
        <v>334.54576</v>
      </c>
      <c r="L24" s="88">
        <f t="shared" si="2"/>
        <v>148.7213</v>
      </c>
      <c r="M24" s="88">
        <f t="shared" si="3"/>
        <v>20.405</v>
      </c>
      <c r="N24" s="88">
        <f t="shared" si="4"/>
        <v>165.41946</v>
      </c>
      <c r="O24" s="88">
        <v>18</v>
      </c>
    </row>
    <row r="25" s="45" customFormat="1" ht="24.95" customHeight="1" spans="1:15">
      <c r="A25" s="56" t="s">
        <v>32</v>
      </c>
      <c r="B25" s="88">
        <v>6068.9045</v>
      </c>
      <c r="C25" s="56">
        <v>3979</v>
      </c>
      <c r="D25" s="56">
        <v>919.4167</v>
      </c>
      <c r="E25" s="56">
        <v>1170.4878</v>
      </c>
      <c r="F25" s="56">
        <f t="shared" si="5"/>
        <v>5705.866213</v>
      </c>
      <c r="G25" s="56">
        <v>3979</v>
      </c>
      <c r="H25" s="56">
        <v>856.378413</v>
      </c>
      <c r="I25" s="56">
        <v>870.4878</v>
      </c>
      <c r="J25" s="75">
        <f t="shared" si="1"/>
        <v>0.940180589923602</v>
      </c>
      <c r="K25" s="88">
        <f t="shared" si="6"/>
        <v>363.038287</v>
      </c>
      <c r="L25" s="88">
        <v>0</v>
      </c>
      <c r="M25" s="88">
        <f t="shared" si="3"/>
        <v>63.038287</v>
      </c>
      <c r="N25" s="88">
        <f t="shared" si="4"/>
        <v>300</v>
      </c>
      <c r="O25" s="88"/>
    </row>
  </sheetData>
  <sortState ref="A7:N24">
    <sortCondition ref="J7:J24" descending="1"/>
  </sortState>
  <mergeCells count="6">
    <mergeCell ref="A2:O2"/>
    <mergeCell ref="N3:O3"/>
    <mergeCell ref="B4:E4"/>
    <mergeCell ref="F4:J4"/>
    <mergeCell ref="K4:N4"/>
    <mergeCell ref="A4:A5"/>
  </mergeCells>
  <pageMargins left="0.75" right="0.75" top="1" bottom="1" header="0.511805555555556" footer="0.511805555555556"/>
  <pageSetup paperSize="9" orientation="portrait"/>
  <headerFooter/>
  <ignoredErrors>
    <ignoredError sqref="J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4"/>
  <sheetViews>
    <sheetView zoomScale="70" zoomScaleNormal="70" workbookViewId="0">
      <pane ySplit="4" topLeftCell="A5" activePane="bottomLeft" state="frozen"/>
      <selection/>
      <selection pane="bottomLeft" activeCell="H10" sqref="H10"/>
    </sheetView>
  </sheetViews>
  <sheetFormatPr defaultColWidth="9" defaultRowHeight="13.5"/>
  <cols>
    <col min="1" max="1" width="9" style="46"/>
    <col min="2" max="2" width="13.5666666666667" style="46" customWidth="1"/>
    <col min="3" max="3" width="11" style="46" customWidth="1"/>
    <col min="4" max="4" width="6.88333333333333" style="43" customWidth="1"/>
    <col min="5" max="5" width="7.38333333333333" style="43" customWidth="1"/>
    <col min="6" max="6" width="7" style="43" customWidth="1"/>
    <col min="7" max="7" width="13.925" style="43" customWidth="1"/>
    <col min="8" max="8" width="11.25" style="43" customWidth="1"/>
    <col min="9" max="9" width="11.75" style="43" customWidth="1"/>
    <col min="10" max="10" width="7.38333333333333" style="43" customWidth="1"/>
    <col min="11" max="11" width="9.5" style="43" customWidth="1"/>
    <col min="12" max="12" width="9.63333333333333" style="43" customWidth="1"/>
    <col min="13" max="13" width="11.3833333333333" style="43" customWidth="1"/>
    <col min="14" max="14" width="10.7" style="43" customWidth="1"/>
    <col min="15" max="15" width="10.3833333333333" style="43" customWidth="1"/>
    <col min="16" max="17" width="13" style="43" customWidth="1"/>
    <col min="18" max="18" width="14.5" style="43" customWidth="1"/>
    <col min="19" max="19" width="14" style="46" customWidth="1"/>
    <col min="20" max="20" width="9.38333333333333" style="43" customWidth="1"/>
    <col min="21" max="21" width="7" style="46" customWidth="1"/>
    <col min="22" max="22" width="12.8916666666667" style="43"/>
    <col min="23" max="16384" width="9" style="43"/>
  </cols>
  <sheetData>
    <row r="1" s="43" customFormat="1" spans="1:21">
      <c r="A1" s="46" t="s">
        <v>33</v>
      </c>
      <c r="B1" s="46"/>
      <c r="C1" s="46"/>
      <c r="S1" s="46"/>
      <c r="U1" s="46"/>
    </row>
    <row r="2" s="43" customFormat="1" ht="33" customHeight="1" spans="1:21">
      <c r="A2" s="48" t="s">
        <v>34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</row>
    <row r="3" s="43" customFormat="1" ht="47.1" customHeight="1" spans="1:21">
      <c r="A3" s="51" t="s">
        <v>3</v>
      </c>
      <c r="B3" s="78" t="s">
        <v>35</v>
      </c>
      <c r="C3" s="78" t="s">
        <v>36</v>
      </c>
      <c r="D3" s="52" t="s">
        <v>37</v>
      </c>
      <c r="E3" s="52" t="s">
        <v>38</v>
      </c>
      <c r="F3" s="52" t="s">
        <v>39</v>
      </c>
      <c r="G3" s="54" t="s">
        <v>40</v>
      </c>
      <c r="H3" s="63"/>
      <c r="I3" s="63"/>
      <c r="J3" s="63"/>
      <c r="K3" s="63"/>
      <c r="L3" s="63"/>
      <c r="M3" s="63"/>
      <c r="N3" s="63"/>
      <c r="O3" s="63"/>
      <c r="P3" s="63"/>
      <c r="Q3" s="63"/>
      <c r="R3" s="55"/>
      <c r="S3" s="71" t="s">
        <v>41</v>
      </c>
      <c r="T3" s="78" t="s">
        <v>42</v>
      </c>
      <c r="U3" s="51" t="s">
        <v>43</v>
      </c>
    </row>
    <row r="4" s="43" customFormat="1" ht="47.1" customHeight="1" spans="1:21">
      <c r="A4" s="51"/>
      <c r="B4" s="79"/>
      <c r="C4" s="79"/>
      <c r="D4" s="52"/>
      <c r="E4" s="52"/>
      <c r="F4" s="52"/>
      <c r="G4" s="52" t="s">
        <v>35</v>
      </c>
      <c r="H4" s="52" t="s">
        <v>36</v>
      </c>
      <c r="I4" s="64" t="s">
        <v>44</v>
      </c>
      <c r="J4" s="64" t="s">
        <v>45</v>
      </c>
      <c r="K4" s="64" t="s">
        <v>46</v>
      </c>
      <c r="L4" s="64" t="s">
        <v>47</v>
      </c>
      <c r="M4" s="64" t="s">
        <v>48</v>
      </c>
      <c r="N4" s="64" t="s">
        <v>49</v>
      </c>
      <c r="O4" s="64" t="s">
        <v>50</v>
      </c>
      <c r="P4" s="64" t="s">
        <v>51</v>
      </c>
      <c r="Q4" s="64" t="s">
        <v>52</v>
      </c>
      <c r="R4" s="64" t="s">
        <v>53</v>
      </c>
      <c r="S4" s="52"/>
      <c r="T4" s="79"/>
      <c r="U4" s="82"/>
    </row>
    <row r="5" s="43" customFormat="1" ht="47.1" customHeight="1" spans="1:21">
      <c r="A5" s="51" t="s">
        <v>54</v>
      </c>
      <c r="B5" s="52">
        <f t="shared" ref="B5:R5" si="0">SUM(B6:B23)</f>
        <v>874</v>
      </c>
      <c r="C5" s="52">
        <f t="shared" si="0"/>
        <v>145</v>
      </c>
      <c r="D5" s="52">
        <f t="shared" si="0"/>
        <v>1479</v>
      </c>
      <c r="E5" s="52">
        <f t="shared" si="0"/>
        <v>7050</v>
      </c>
      <c r="F5" s="52">
        <f t="shared" si="0"/>
        <v>9548</v>
      </c>
      <c r="G5" s="52">
        <f t="shared" si="0"/>
        <v>433.752569</v>
      </c>
      <c r="H5" s="52">
        <f t="shared" si="0"/>
        <v>145</v>
      </c>
      <c r="I5" s="52">
        <f t="shared" si="0"/>
        <v>603.416894</v>
      </c>
      <c r="J5" s="52">
        <f t="shared" si="0"/>
        <v>142.8</v>
      </c>
      <c r="K5" s="52">
        <f t="shared" si="0"/>
        <v>10.97121</v>
      </c>
      <c r="L5" s="52">
        <f t="shared" si="0"/>
        <v>100</v>
      </c>
      <c r="M5" s="52">
        <f t="shared" si="0"/>
        <v>9.211476</v>
      </c>
      <c r="N5" s="52">
        <f t="shared" si="0"/>
        <v>79.044518</v>
      </c>
      <c r="O5" s="52">
        <f t="shared" si="0"/>
        <v>4</v>
      </c>
      <c r="P5" s="52">
        <f t="shared" si="0"/>
        <v>2206.053673</v>
      </c>
      <c r="Q5" s="52">
        <f t="shared" si="0"/>
        <v>1812.192222</v>
      </c>
      <c r="R5" s="52">
        <f t="shared" si="0"/>
        <v>889.066826</v>
      </c>
      <c r="S5" s="52">
        <f>SUM(G6:R23)</f>
        <v>6435.509388</v>
      </c>
      <c r="T5" s="74">
        <f t="shared" ref="T5:T23" si="1">S5/F5</f>
        <v>0.674016483870967</v>
      </c>
      <c r="U5" s="52"/>
    </row>
    <row r="6" s="43" customFormat="1" ht="24.95" customHeight="1" spans="1:21">
      <c r="A6" s="56" t="s">
        <v>23</v>
      </c>
      <c r="B6" s="56">
        <v>6</v>
      </c>
      <c r="C6" s="56"/>
      <c r="D6" s="58">
        <v>0</v>
      </c>
      <c r="E6" s="58">
        <v>300</v>
      </c>
      <c r="F6" s="58">
        <f t="shared" ref="F6:F23" si="2">SUM(B6:E6)</f>
        <v>306</v>
      </c>
      <c r="G6" s="56">
        <v>6</v>
      </c>
      <c r="H6" s="56"/>
      <c r="I6" s="58"/>
      <c r="J6" s="58"/>
      <c r="K6" s="66"/>
      <c r="L6" s="58"/>
      <c r="M6" s="58"/>
      <c r="N6" s="58"/>
      <c r="O6" s="58"/>
      <c r="P6" s="58">
        <v>96.145346</v>
      </c>
      <c r="Q6" s="58">
        <v>99.260131</v>
      </c>
      <c r="R6" s="58">
        <v>54.9437</v>
      </c>
      <c r="S6" s="56">
        <f t="shared" ref="S6:S23" si="3">SUM(G6:R6)</f>
        <v>256.349177</v>
      </c>
      <c r="T6" s="75">
        <f t="shared" si="1"/>
        <v>0.837742408496732</v>
      </c>
      <c r="U6" s="56">
        <v>1</v>
      </c>
    </row>
    <row r="7" s="43" customFormat="1" ht="24.95" customHeight="1" spans="1:21">
      <c r="A7" s="56" t="s">
        <v>15</v>
      </c>
      <c r="B7" s="56">
        <v>76</v>
      </c>
      <c r="C7" s="56"/>
      <c r="D7" s="58">
        <v>0</v>
      </c>
      <c r="E7" s="58">
        <v>300</v>
      </c>
      <c r="F7" s="58">
        <f t="shared" si="2"/>
        <v>376</v>
      </c>
      <c r="G7" s="56">
        <v>20</v>
      </c>
      <c r="H7" s="56"/>
      <c r="I7" s="58"/>
      <c r="J7" s="58"/>
      <c r="K7" s="17"/>
      <c r="L7" s="58"/>
      <c r="M7" s="58"/>
      <c r="N7" s="58"/>
      <c r="O7" s="58"/>
      <c r="P7" s="57">
        <v>100</v>
      </c>
      <c r="Q7" s="58">
        <v>98.978615</v>
      </c>
      <c r="R7" s="58">
        <v>86.203914</v>
      </c>
      <c r="S7" s="56">
        <f t="shared" si="3"/>
        <v>305.182529</v>
      </c>
      <c r="T7" s="75">
        <f t="shared" si="1"/>
        <v>0.811655662234043</v>
      </c>
      <c r="U7" s="56">
        <v>2</v>
      </c>
    </row>
    <row r="8" s="43" customFormat="1" ht="24.95" customHeight="1" spans="1:21">
      <c r="A8" s="56" t="s">
        <v>26</v>
      </c>
      <c r="B8" s="56">
        <f>10+140+9.443982</f>
        <v>159.443982</v>
      </c>
      <c r="C8" s="56"/>
      <c r="D8" s="58">
        <v>0</v>
      </c>
      <c r="E8" s="58">
        <v>300</v>
      </c>
      <c r="F8" s="58">
        <f t="shared" si="2"/>
        <v>459.443982</v>
      </c>
      <c r="G8" s="56">
        <f>10+140+9.443982</f>
        <v>159.443982</v>
      </c>
      <c r="H8" s="56"/>
      <c r="I8" s="58"/>
      <c r="J8" s="58"/>
      <c r="K8" s="17"/>
      <c r="L8" s="58"/>
      <c r="M8" s="58"/>
      <c r="N8" s="58"/>
      <c r="O8" s="58"/>
      <c r="P8" s="58">
        <v>100</v>
      </c>
      <c r="Q8" s="58">
        <v>69.688484</v>
      </c>
      <c r="R8" s="58">
        <v>42.974685</v>
      </c>
      <c r="S8" s="56">
        <f t="shared" si="3"/>
        <v>372.107151</v>
      </c>
      <c r="T8" s="75">
        <f t="shared" si="1"/>
        <v>0.809907552559912</v>
      </c>
      <c r="U8" s="56">
        <v>3</v>
      </c>
    </row>
    <row r="9" s="43" customFormat="1" ht="24.95" customHeight="1" spans="1:21">
      <c r="A9" s="56" t="s">
        <v>28</v>
      </c>
      <c r="B9" s="56">
        <v>34.2</v>
      </c>
      <c r="C9" s="56"/>
      <c r="D9" s="58">
        <v>0</v>
      </c>
      <c r="E9" s="58">
        <v>300</v>
      </c>
      <c r="F9" s="58">
        <f t="shared" si="2"/>
        <v>334.2</v>
      </c>
      <c r="G9" s="58">
        <v>1.7</v>
      </c>
      <c r="H9" s="58"/>
      <c r="I9" s="58"/>
      <c r="J9" s="58"/>
      <c r="K9" s="68"/>
      <c r="L9" s="58"/>
      <c r="M9" s="58"/>
      <c r="N9" s="58"/>
      <c r="O9" s="58"/>
      <c r="P9" s="58">
        <v>100</v>
      </c>
      <c r="Q9" s="58">
        <v>90.220656</v>
      </c>
      <c r="R9" s="58">
        <v>78.15</v>
      </c>
      <c r="S9" s="56">
        <f t="shared" si="3"/>
        <v>270.070656</v>
      </c>
      <c r="T9" s="75">
        <f t="shared" si="1"/>
        <v>0.808110879712747</v>
      </c>
      <c r="U9" s="56">
        <v>4</v>
      </c>
    </row>
    <row r="10" s="43" customFormat="1" ht="24.95" customHeight="1" spans="1:21">
      <c r="A10" s="56" t="s">
        <v>20</v>
      </c>
      <c r="B10" s="56"/>
      <c r="C10" s="56"/>
      <c r="D10" s="58">
        <v>163</v>
      </c>
      <c r="E10" s="58">
        <v>150</v>
      </c>
      <c r="F10" s="58">
        <f t="shared" si="2"/>
        <v>313</v>
      </c>
      <c r="G10" s="56"/>
      <c r="H10" s="56"/>
      <c r="I10" s="58">
        <v>100</v>
      </c>
      <c r="J10" s="58">
        <v>20</v>
      </c>
      <c r="K10" s="66">
        <v>1</v>
      </c>
      <c r="L10" s="58">
        <v>20</v>
      </c>
      <c r="M10" s="58">
        <v>1</v>
      </c>
      <c r="N10" s="58">
        <v>20</v>
      </c>
      <c r="O10" s="58">
        <v>1</v>
      </c>
      <c r="P10" s="58">
        <v>50</v>
      </c>
      <c r="Q10" s="58">
        <v>33.826743</v>
      </c>
      <c r="R10" s="58">
        <v>0</v>
      </c>
      <c r="S10" s="56">
        <f t="shared" si="3"/>
        <v>246.826743</v>
      </c>
      <c r="T10" s="75">
        <f t="shared" si="1"/>
        <v>0.788583843450479</v>
      </c>
      <c r="U10" s="56">
        <v>5</v>
      </c>
    </row>
    <row r="11" s="43" customFormat="1" ht="24.95" customHeight="1" spans="1:21">
      <c r="A11" s="56" t="s">
        <v>16</v>
      </c>
      <c r="B11" s="56">
        <f>41+48.5</f>
        <v>89.5</v>
      </c>
      <c r="C11" s="56">
        <v>13.0958</v>
      </c>
      <c r="D11" s="58">
        <v>326</v>
      </c>
      <c r="E11" s="58">
        <v>750</v>
      </c>
      <c r="F11" s="58">
        <f t="shared" si="2"/>
        <v>1178.5958</v>
      </c>
      <c r="G11" s="56">
        <f>41+14.757098</f>
        <v>55.757098</v>
      </c>
      <c r="H11" s="56">
        <v>13.0958</v>
      </c>
      <c r="I11" s="58">
        <v>143.545677</v>
      </c>
      <c r="J11" s="58">
        <v>22.8</v>
      </c>
      <c r="K11" s="66">
        <v>1.48</v>
      </c>
      <c r="L11" s="58">
        <v>20</v>
      </c>
      <c r="M11" s="58">
        <v>1.87</v>
      </c>
      <c r="N11" s="58">
        <v>19.881718</v>
      </c>
      <c r="O11" s="58">
        <v>1</v>
      </c>
      <c r="P11" s="58">
        <v>248.068935</v>
      </c>
      <c r="Q11" s="58">
        <v>250</v>
      </c>
      <c r="R11" s="58">
        <v>138.047315</v>
      </c>
      <c r="S11" s="56">
        <f t="shared" si="3"/>
        <v>915.546543</v>
      </c>
      <c r="T11" s="75">
        <f t="shared" si="1"/>
        <v>0.776811306301957</v>
      </c>
      <c r="U11" s="56">
        <v>6</v>
      </c>
    </row>
    <row r="12" s="43" customFormat="1" ht="24.95" customHeight="1" spans="1:21">
      <c r="A12" s="56" t="s">
        <v>27</v>
      </c>
      <c r="B12" s="56">
        <v>33.25</v>
      </c>
      <c r="C12" s="56">
        <v>60</v>
      </c>
      <c r="D12" s="58">
        <v>489</v>
      </c>
      <c r="E12" s="58">
        <v>450</v>
      </c>
      <c r="F12" s="58">
        <f t="shared" si="2"/>
        <v>1032.25</v>
      </c>
      <c r="G12" s="56"/>
      <c r="H12" s="56">
        <v>60</v>
      </c>
      <c r="I12" s="58">
        <v>257.7486</v>
      </c>
      <c r="J12" s="58">
        <v>60</v>
      </c>
      <c r="K12" s="66">
        <v>2.828</v>
      </c>
      <c r="L12" s="58">
        <v>40</v>
      </c>
      <c r="M12" s="58">
        <v>1.6741</v>
      </c>
      <c r="N12" s="58">
        <v>39.1628</v>
      </c>
      <c r="O12" s="58">
        <v>1</v>
      </c>
      <c r="P12" s="58">
        <v>129.4682</v>
      </c>
      <c r="Q12" s="58">
        <v>112.7102</v>
      </c>
      <c r="R12" s="58">
        <v>67.133132</v>
      </c>
      <c r="S12" s="56">
        <f t="shared" si="3"/>
        <v>771.725032</v>
      </c>
      <c r="T12" s="75">
        <f t="shared" si="1"/>
        <v>0.747614465488012</v>
      </c>
      <c r="U12" s="56">
        <v>7</v>
      </c>
    </row>
    <row r="13" s="43" customFormat="1" ht="24.95" customHeight="1" spans="1:21">
      <c r="A13" s="56" t="s">
        <v>17</v>
      </c>
      <c r="B13" s="56"/>
      <c r="C13" s="56"/>
      <c r="D13" s="58">
        <v>0</v>
      </c>
      <c r="E13" s="58">
        <v>1200</v>
      </c>
      <c r="F13" s="58">
        <f t="shared" si="2"/>
        <v>1200</v>
      </c>
      <c r="G13" s="56"/>
      <c r="H13" s="56"/>
      <c r="I13" s="58"/>
      <c r="J13" s="58"/>
      <c r="K13" s="66"/>
      <c r="L13" s="58"/>
      <c r="M13" s="58"/>
      <c r="N13" s="58"/>
      <c r="O13" s="58"/>
      <c r="P13" s="62">
        <v>399.999955</v>
      </c>
      <c r="Q13" s="58">
        <v>274.718</v>
      </c>
      <c r="R13" s="62">
        <v>219.107369</v>
      </c>
      <c r="S13" s="56">
        <f t="shared" si="3"/>
        <v>893.825324</v>
      </c>
      <c r="T13" s="75">
        <f t="shared" si="1"/>
        <v>0.744854436666667</v>
      </c>
      <c r="U13" s="56">
        <v>8</v>
      </c>
    </row>
    <row r="14" s="43" customFormat="1" ht="24.95" customHeight="1" spans="1:21">
      <c r="A14" s="56" t="s">
        <v>29</v>
      </c>
      <c r="B14" s="56">
        <v>42.5</v>
      </c>
      <c r="C14" s="56"/>
      <c r="D14" s="58">
        <v>0</v>
      </c>
      <c r="E14" s="58">
        <v>150</v>
      </c>
      <c r="F14" s="58">
        <f t="shared" si="2"/>
        <v>192.5</v>
      </c>
      <c r="G14" s="56"/>
      <c r="H14" s="56"/>
      <c r="I14" s="17"/>
      <c r="J14" s="58"/>
      <c r="K14" s="68"/>
      <c r="L14" s="58"/>
      <c r="M14" s="58"/>
      <c r="N14" s="58"/>
      <c r="O14" s="58"/>
      <c r="P14" s="58">
        <v>50</v>
      </c>
      <c r="Q14" s="58">
        <v>50</v>
      </c>
      <c r="R14" s="58">
        <v>36.664135</v>
      </c>
      <c r="S14" s="56">
        <f t="shared" si="3"/>
        <v>136.664135</v>
      </c>
      <c r="T14" s="75">
        <f t="shared" si="1"/>
        <v>0.709943558441558</v>
      </c>
      <c r="U14" s="56">
        <v>9</v>
      </c>
    </row>
    <row r="15" s="43" customFormat="1" ht="24.95" customHeight="1" spans="1:21">
      <c r="A15" s="56" t="s">
        <v>22</v>
      </c>
      <c r="B15" s="56">
        <v>31.89</v>
      </c>
      <c r="C15" s="56"/>
      <c r="D15" s="58">
        <v>0</v>
      </c>
      <c r="E15" s="58">
        <v>300</v>
      </c>
      <c r="F15" s="58">
        <f t="shared" si="2"/>
        <v>331.89</v>
      </c>
      <c r="G15" s="56"/>
      <c r="H15" s="56"/>
      <c r="I15" s="58"/>
      <c r="J15" s="58"/>
      <c r="K15" s="66"/>
      <c r="L15" s="67"/>
      <c r="M15" s="58"/>
      <c r="N15" s="58"/>
      <c r="O15" s="58"/>
      <c r="P15" s="58">
        <v>100</v>
      </c>
      <c r="Q15" s="58">
        <v>95.266096</v>
      </c>
      <c r="R15" s="58">
        <v>13.886817</v>
      </c>
      <c r="S15" s="56">
        <f t="shared" si="3"/>
        <v>209.152913</v>
      </c>
      <c r="T15" s="75">
        <f t="shared" si="1"/>
        <v>0.630187450661364</v>
      </c>
      <c r="U15" s="56">
        <v>10</v>
      </c>
    </row>
    <row r="16" s="43" customFormat="1" ht="24.95" customHeight="1" spans="1:21">
      <c r="A16" s="56" t="s">
        <v>14</v>
      </c>
      <c r="B16" s="56">
        <f>12+83.8</f>
        <v>95.8</v>
      </c>
      <c r="C16" s="56">
        <v>30</v>
      </c>
      <c r="D16" s="58">
        <v>166</v>
      </c>
      <c r="E16" s="58">
        <v>600</v>
      </c>
      <c r="F16" s="58">
        <f t="shared" si="2"/>
        <v>891.8</v>
      </c>
      <c r="G16" s="56">
        <f>12+8.7184</f>
        <v>20.7184</v>
      </c>
      <c r="H16" s="56">
        <v>30</v>
      </c>
      <c r="I16" s="58">
        <v>0</v>
      </c>
      <c r="J16" s="58">
        <v>0</v>
      </c>
      <c r="K16" s="66">
        <v>2</v>
      </c>
      <c r="L16" s="58">
        <v>0</v>
      </c>
      <c r="M16" s="58">
        <v>1.667376</v>
      </c>
      <c r="N16" s="58">
        <v>0</v>
      </c>
      <c r="O16" s="58">
        <v>0</v>
      </c>
      <c r="P16" s="58">
        <v>182.686318</v>
      </c>
      <c r="Q16" s="58">
        <v>200</v>
      </c>
      <c r="R16" s="58">
        <v>101.325679</v>
      </c>
      <c r="S16" s="56">
        <f t="shared" si="3"/>
        <v>538.397773</v>
      </c>
      <c r="T16" s="75">
        <f t="shared" si="1"/>
        <v>0.60372031060776</v>
      </c>
      <c r="U16" s="56">
        <v>11</v>
      </c>
    </row>
    <row r="17" s="43" customFormat="1" ht="24.95" customHeight="1" spans="1:21">
      <c r="A17" s="56" t="s">
        <v>31</v>
      </c>
      <c r="B17" s="56">
        <v>17.162</v>
      </c>
      <c r="C17" s="56"/>
      <c r="D17" s="58">
        <v>3</v>
      </c>
      <c r="E17" s="58">
        <v>300</v>
      </c>
      <c r="F17" s="58">
        <f t="shared" si="2"/>
        <v>320.162</v>
      </c>
      <c r="G17" s="56">
        <v>17.162</v>
      </c>
      <c r="H17" s="56"/>
      <c r="I17" s="58"/>
      <c r="J17" s="58"/>
      <c r="K17" s="66">
        <v>0.6978</v>
      </c>
      <c r="L17" s="58"/>
      <c r="M17" s="58">
        <v>0</v>
      </c>
      <c r="N17" s="58"/>
      <c r="O17" s="58">
        <v>0</v>
      </c>
      <c r="P17" s="58">
        <v>100</v>
      </c>
      <c r="Q17" s="58">
        <v>62.3142</v>
      </c>
      <c r="R17" s="58">
        <v>0</v>
      </c>
      <c r="S17" s="56">
        <f t="shared" si="3"/>
        <v>180.174</v>
      </c>
      <c r="T17" s="75">
        <f t="shared" si="1"/>
        <v>0.562758853330501</v>
      </c>
      <c r="U17" s="56">
        <v>12</v>
      </c>
    </row>
    <row r="18" s="43" customFormat="1" ht="24.95" customHeight="1" spans="1:21">
      <c r="A18" s="56" t="s">
        <v>24</v>
      </c>
      <c r="B18" s="56">
        <v>20</v>
      </c>
      <c r="C18" s="56"/>
      <c r="D18" s="58">
        <v>163</v>
      </c>
      <c r="E18" s="58">
        <v>0</v>
      </c>
      <c r="F18" s="58">
        <f t="shared" si="2"/>
        <v>183</v>
      </c>
      <c r="G18" s="56"/>
      <c r="H18" s="56"/>
      <c r="I18" s="17">
        <v>81.228848</v>
      </c>
      <c r="J18" s="58">
        <v>20</v>
      </c>
      <c r="K18" s="66">
        <v>0</v>
      </c>
      <c r="L18" s="58">
        <v>0</v>
      </c>
      <c r="M18" s="58">
        <v>0</v>
      </c>
      <c r="N18" s="58">
        <v>0</v>
      </c>
      <c r="O18" s="58">
        <v>0</v>
      </c>
      <c r="P18" s="58">
        <v>0</v>
      </c>
      <c r="Q18" s="58">
        <v>0</v>
      </c>
      <c r="R18" s="58">
        <v>0</v>
      </c>
      <c r="S18" s="56">
        <f t="shared" si="3"/>
        <v>101.228848</v>
      </c>
      <c r="T18" s="75">
        <f t="shared" si="1"/>
        <v>0.553163103825137</v>
      </c>
      <c r="U18" s="56">
        <v>13</v>
      </c>
    </row>
    <row r="19" s="43" customFormat="1" ht="24.95" customHeight="1" spans="1:21">
      <c r="A19" s="56" t="s">
        <v>19</v>
      </c>
      <c r="B19" s="56">
        <v>31</v>
      </c>
      <c r="C19" s="56"/>
      <c r="D19" s="58">
        <v>3</v>
      </c>
      <c r="E19" s="58">
        <v>150</v>
      </c>
      <c r="F19" s="58">
        <f t="shared" si="2"/>
        <v>184</v>
      </c>
      <c r="G19" s="58"/>
      <c r="H19" s="58"/>
      <c r="I19" s="58"/>
      <c r="J19" s="58"/>
      <c r="K19" s="66">
        <v>1</v>
      </c>
      <c r="L19" s="67"/>
      <c r="M19" s="58">
        <v>1</v>
      </c>
      <c r="N19" s="58"/>
      <c r="O19" s="58">
        <v>0</v>
      </c>
      <c r="P19" s="58">
        <v>50</v>
      </c>
      <c r="Q19" s="58">
        <v>46.106</v>
      </c>
      <c r="R19" s="58">
        <v>0</v>
      </c>
      <c r="S19" s="56">
        <f t="shared" si="3"/>
        <v>98.106</v>
      </c>
      <c r="T19" s="75">
        <f t="shared" si="1"/>
        <v>0.533184782608696</v>
      </c>
      <c r="U19" s="56">
        <v>14</v>
      </c>
    </row>
    <row r="20" s="43" customFormat="1" ht="24.95" customHeight="1" spans="1:21">
      <c r="A20" s="56" t="s">
        <v>21</v>
      </c>
      <c r="B20" s="56">
        <v>195</v>
      </c>
      <c r="C20" s="56"/>
      <c r="D20" s="58">
        <v>0</v>
      </c>
      <c r="E20" s="58">
        <v>1200</v>
      </c>
      <c r="F20" s="58">
        <f t="shared" si="2"/>
        <v>1395</v>
      </c>
      <c r="G20" s="56">
        <v>124.717071</v>
      </c>
      <c r="H20" s="56"/>
      <c r="I20" s="58"/>
      <c r="J20" s="58"/>
      <c r="K20" s="66"/>
      <c r="L20" s="67"/>
      <c r="M20" s="58"/>
      <c r="N20" s="58"/>
      <c r="O20" s="58"/>
      <c r="P20" s="58">
        <v>345.56492</v>
      </c>
      <c r="Q20" s="58">
        <v>203.008668</v>
      </c>
      <c r="R20" s="58">
        <v>50.63008</v>
      </c>
      <c r="S20" s="56">
        <f t="shared" si="3"/>
        <v>723.920739</v>
      </c>
      <c r="T20" s="75">
        <f t="shared" si="1"/>
        <v>0.518939597849462</v>
      </c>
      <c r="U20" s="56">
        <v>15</v>
      </c>
    </row>
    <row r="21" s="43" customFormat="1" ht="24.95" customHeight="1" spans="1:21">
      <c r="A21" s="56" t="s">
        <v>18</v>
      </c>
      <c r="B21" s="56">
        <v>14</v>
      </c>
      <c r="C21" s="56"/>
      <c r="D21" s="58">
        <v>166</v>
      </c>
      <c r="E21" s="58">
        <v>150</v>
      </c>
      <c r="F21" s="58">
        <f t="shared" si="2"/>
        <v>330</v>
      </c>
      <c r="G21" s="56"/>
      <c r="H21" s="56"/>
      <c r="I21" s="58">
        <v>20.893769</v>
      </c>
      <c r="J21" s="58">
        <v>20</v>
      </c>
      <c r="K21" s="81">
        <v>1.96541</v>
      </c>
      <c r="L21" s="58">
        <v>20</v>
      </c>
      <c r="M21" s="58">
        <v>2</v>
      </c>
      <c r="N21" s="58">
        <v>0</v>
      </c>
      <c r="O21" s="58">
        <v>1</v>
      </c>
      <c r="P21" s="58">
        <v>50</v>
      </c>
      <c r="Q21" s="58">
        <v>34.895769</v>
      </c>
      <c r="R21" s="58">
        <v>0</v>
      </c>
      <c r="S21" s="56">
        <f t="shared" si="3"/>
        <v>150.754948</v>
      </c>
      <c r="T21" s="75">
        <f t="shared" si="1"/>
        <v>0.456833175757576</v>
      </c>
      <c r="U21" s="56">
        <v>16</v>
      </c>
    </row>
    <row r="22" s="43" customFormat="1" ht="24.95" customHeight="1" spans="1:21">
      <c r="A22" s="56" t="s">
        <v>30</v>
      </c>
      <c r="B22" s="56"/>
      <c r="C22" s="56"/>
      <c r="D22" s="58">
        <v>0</v>
      </c>
      <c r="E22" s="58">
        <v>450</v>
      </c>
      <c r="F22" s="58">
        <f t="shared" si="2"/>
        <v>450</v>
      </c>
      <c r="G22" s="56"/>
      <c r="H22" s="56"/>
      <c r="I22" s="58"/>
      <c r="J22" s="58"/>
      <c r="K22" s="66"/>
      <c r="L22" s="67"/>
      <c r="M22" s="58"/>
      <c r="N22" s="58"/>
      <c r="O22" s="58"/>
      <c r="P22" s="58">
        <v>104.119999</v>
      </c>
      <c r="Q22" s="58">
        <v>91.19866</v>
      </c>
      <c r="R22" s="58">
        <v>0</v>
      </c>
      <c r="S22" s="56">
        <f t="shared" si="3"/>
        <v>195.318659</v>
      </c>
      <c r="T22" s="75">
        <f t="shared" si="1"/>
        <v>0.434041464444445</v>
      </c>
      <c r="U22" s="56">
        <v>17</v>
      </c>
    </row>
    <row r="23" s="43" customFormat="1" ht="24.95" customHeight="1" spans="1:21">
      <c r="A23" s="56" t="s">
        <v>55</v>
      </c>
      <c r="B23" s="56">
        <v>28.254018</v>
      </c>
      <c r="C23" s="56">
        <v>41.9042</v>
      </c>
      <c r="D23" s="58">
        <v>0</v>
      </c>
      <c r="E23" s="58">
        <v>0</v>
      </c>
      <c r="F23" s="58">
        <f t="shared" si="2"/>
        <v>70.158218</v>
      </c>
      <c r="G23" s="56">
        <v>28.254018</v>
      </c>
      <c r="H23" s="56">
        <v>41.9042</v>
      </c>
      <c r="I23" s="58"/>
      <c r="J23" s="58"/>
      <c r="K23" s="66"/>
      <c r="L23" s="67"/>
      <c r="M23" s="58"/>
      <c r="N23" s="58"/>
      <c r="O23" s="58"/>
      <c r="P23" s="58"/>
      <c r="Q23" s="58"/>
      <c r="R23" s="58"/>
      <c r="S23" s="56">
        <f t="shared" si="3"/>
        <v>70.158218</v>
      </c>
      <c r="T23" s="75">
        <f t="shared" si="1"/>
        <v>1</v>
      </c>
      <c r="U23" s="56"/>
    </row>
    <row r="24" s="44" customFormat="1" ht="30" customHeight="1" spans="1:22">
      <c r="A24" s="80" t="s">
        <v>56</v>
      </c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44" t="s">
        <v>57</v>
      </c>
    </row>
  </sheetData>
  <sortState ref="A6:T22">
    <sortCondition ref="T6:T22" descending="1"/>
  </sortState>
  <mergeCells count="10">
    <mergeCell ref="A2:U2"/>
    <mergeCell ref="G3:R3"/>
    <mergeCell ref="A3:A4"/>
    <mergeCell ref="B3:B4"/>
    <mergeCell ref="C3:C4"/>
    <mergeCell ref="D3:D4"/>
    <mergeCell ref="E3:E4"/>
    <mergeCell ref="F3:F4"/>
    <mergeCell ref="S3:S4"/>
    <mergeCell ref="T3:T4"/>
  </mergeCells>
  <pageMargins left="0.75" right="0.75" top="1" bottom="1" header="0.511805555555556" footer="0.511805555555556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76"/>
  <sheetViews>
    <sheetView zoomScale="70" zoomScaleNormal="70" workbookViewId="0">
      <pane ySplit="4" topLeftCell="A5" activePane="bottomLeft" state="frozen"/>
      <selection/>
      <selection pane="bottomLeft" activeCell="Y8" sqref="Y8"/>
    </sheetView>
  </sheetViews>
  <sheetFormatPr defaultColWidth="9" defaultRowHeight="13.5"/>
  <cols>
    <col min="1" max="1" width="7.13333333333333" style="45" customWidth="1"/>
    <col min="2" max="2" width="8" style="46" customWidth="1"/>
    <col min="3" max="3" width="7.5" style="46" customWidth="1"/>
    <col min="4" max="4" width="6.5" style="46" customWidth="1"/>
    <col min="5" max="5" width="6.88333333333333" style="43" customWidth="1"/>
    <col min="6" max="6" width="8.75" style="47" customWidth="1"/>
    <col min="7" max="7" width="13.5583333333333" style="43" customWidth="1"/>
    <col min="8" max="8" width="6.25" style="43" customWidth="1"/>
    <col min="9" max="9" width="5.63333333333333" style="46" customWidth="1"/>
    <col min="10" max="10" width="12.8833333333333" style="43" customWidth="1"/>
    <col min="11" max="11" width="7.10833333333333" style="46" customWidth="1"/>
    <col min="12" max="12" width="9.5" style="43" customWidth="1"/>
    <col min="13" max="13" width="9.63333333333333" style="43" customWidth="1"/>
    <col min="14" max="14" width="10.3833333333333" style="43" customWidth="1"/>
    <col min="15" max="15" width="9.40833333333333" style="43" customWidth="1"/>
    <col min="16" max="16" width="10.3833333333333" style="43" customWidth="1"/>
    <col min="17" max="17" width="14" style="43" customWidth="1"/>
    <col min="18" max="19" width="13" style="43" customWidth="1"/>
    <col min="20" max="20" width="14" style="46" customWidth="1"/>
    <col min="21" max="21" width="9.38333333333333" style="43" customWidth="1"/>
    <col min="22" max="22" width="7" style="46" customWidth="1"/>
    <col min="23" max="16384" width="9" style="43"/>
  </cols>
  <sheetData>
    <row r="1" s="43" customFormat="1" spans="1:22">
      <c r="A1" s="46" t="s">
        <v>58</v>
      </c>
      <c r="B1" s="46"/>
      <c r="C1" s="46"/>
      <c r="D1" s="46"/>
      <c r="F1" s="47"/>
      <c r="I1" s="46"/>
      <c r="K1" s="46"/>
      <c r="T1" s="46"/>
      <c r="V1" s="46"/>
    </row>
    <row r="2" s="43" customFormat="1" ht="33" customHeight="1" spans="1:22">
      <c r="A2" s="45"/>
      <c r="B2" s="48" t="s">
        <v>59</v>
      </c>
      <c r="C2" s="48"/>
      <c r="D2" s="48"/>
      <c r="E2" s="48"/>
      <c r="F2" s="49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</row>
    <row r="3" s="43" customFormat="1" ht="47.1" customHeight="1" spans="1:22">
      <c r="A3" s="50" t="s">
        <v>60</v>
      </c>
      <c r="B3" s="51" t="s">
        <v>61</v>
      </c>
      <c r="C3" s="52" t="s">
        <v>35</v>
      </c>
      <c r="D3" s="52" t="s">
        <v>36</v>
      </c>
      <c r="E3" s="52" t="s">
        <v>37</v>
      </c>
      <c r="F3" s="53" t="s">
        <v>38</v>
      </c>
      <c r="G3" s="52" t="s">
        <v>39</v>
      </c>
      <c r="H3" s="54" t="s">
        <v>40</v>
      </c>
      <c r="I3" s="63"/>
      <c r="J3" s="63"/>
      <c r="K3" s="63"/>
      <c r="L3" s="63"/>
      <c r="M3" s="63"/>
      <c r="N3" s="63"/>
      <c r="O3" s="63"/>
      <c r="P3" s="63"/>
      <c r="Q3" s="63"/>
      <c r="R3" s="63"/>
      <c r="S3" s="55"/>
      <c r="T3" s="71" t="s">
        <v>41</v>
      </c>
      <c r="U3" s="52" t="s">
        <v>42</v>
      </c>
      <c r="V3" s="72" t="s">
        <v>43</v>
      </c>
    </row>
    <row r="4" s="43" customFormat="1" ht="47.1" customHeight="1" spans="1:22">
      <c r="A4" s="50"/>
      <c r="B4" s="51"/>
      <c r="C4" s="52"/>
      <c r="D4" s="52"/>
      <c r="E4" s="52"/>
      <c r="F4" s="53"/>
      <c r="G4" s="52"/>
      <c r="H4" s="52" t="s">
        <v>35</v>
      </c>
      <c r="I4" s="52" t="s">
        <v>36</v>
      </c>
      <c r="J4" s="64" t="s">
        <v>44</v>
      </c>
      <c r="K4" s="64" t="s">
        <v>45</v>
      </c>
      <c r="L4" s="64" t="s">
        <v>46</v>
      </c>
      <c r="M4" s="64" t="s">
        <v>47</v>
      </c>
      <c r="N4" s="64" t="s">
        <v>48</v>
      </c>
      <c r="O4" s="64" t="s">
        <v>49</v>
      </c>
      <c r="P4" s="64" t="s">
        <v>50</v>
      </c>
      <c r="Q4" s="64" t="s">
        <v>51</v>
      </c>
      <c r="R4" s="64" t="s">
        <v>52</v>
      </c>
      <c r="S4" s="64" t="s">
        <v>53</v>
      </c>
      <c r="T4" s="52"/>
      <c r="U4" s="52"/>
      <c r="V4" s="73"/>
    </row>
    <row r="5" s="43" customFormat="1" ht="47.1" customHeight="1" spans="1:22">
      <c r="A5" s="54" t="s">
        <v>54</v>
      </c>
      <c r="B5" s="55"/>
      <c r="C5" s="52">
        <f t="shared" ref="C5:T5" si="0">SUM(C6:C64)</f>
        <v>302.5</v>
      </c>
      <c r="D5" s="52">
        <f t="shared" si="0"/>
        <v>90</v>
      </c>
      <c r="E5" s="52">
        <f t="shared" si="0"/>
        <v>1467</v>
      </c>
      <c r="F5" s="52">
        <f t="shared" si="0"/>
        <v>7050</v>
      </c>
      <c r="G5" s="52">
        <f t="shared" si="0"/>
        <v>8909.5</v>
      </c>
      <c r="H5" s="52">
        <f t="shared" si="0"/>
        <v>172.717071</v>
      </c>
      <c r="I5" s="52">
        <f t="shared" si="0"/>
        <v>90</v>
      </c>
      <c r="J5" s="52">
        <f t="shared" si="0"/>
        <v>603.416894</v>
      </c>
      <c r="K5" s="52">
        <f t="shared" si="0"/>
        <v>142.8</v>
      </c>
      <c r="L5" s="52">
        <f t="shared" si="0"/>
        <v>7.27341</v>
      </c>
      <c r="M5" s="52">
        <f t="shared" si="0"/>
        <v>100</v>
      </c>
      <c r="N5" s="52">
        <f t="shared" si="0"/>
        <v>6.211476</v>
      </c>
      <c r="O5" s="52">
        <f t="shared" si="0"/>
        <v>79.044518</v>
      </c>
      <c r="P5" s="52">
        <f t="shared" si="0"/>
        <v>4</v>
      </c>
      <c r="Q5" s="52">
        <f t="shared" si="0"/>
        <v>2206.053673</v>
      </c>
      <c r="R5" s="52">
        <f t="shared" si="0"/>
        <v>1812.192222</v>
      </c>
      <c r="S5" s="52">
        <f t="shared" si="0"/>
        <v>889.066826</v>
      </c>
      <c r="T5" s="52">
        <f t="shared" si="0"/>
        <v>6112.77609</v>
      </c>
      <c r="U5" s="74">
        <f t="shared" ref="U5:U64" si="1">T5/G5</f>
        <v>0.686096424041753</v>
      </c>
      <c r="V5" s="52"/>
    </row>
    <row r="6" s="43" customFormat="1" ht="24.95" customHeight="1" spans="1:22">
      <c r="A6" s="31" t="s">
        <v>27</v>
      </c>
      <c r="B6" s="31" t="s">
        <v>62</v>
      </c>
      <c r="C6" s="56"/>
      <c r="D6" s="56"/>
      <c r="E6" s="56">
        <f t="shared" ref="E6:E9" si="2">100+20+20+20+1+1+1</f>
        <v>163</v>
      </c>
      <c r="F6" s="57"/>
      <c r="G6" s="58">
        <f t="shared" ref="G6:G64" si="3">SUM(C6:F6)</f>
        <v>163</v>
      </c>
      <c r="H6" s="59"/>
      <c r="I6" s="56"/>
      <c r="J6" s="56">
        <v>100</v>
      </c>
      <c r="K6" s="56">
        <v>20</v>
      </c>
      <c r="L6" s="65">
        <v>1</v>
      </c>
      <c r="M6" s="56">
        <v>20</v>
      </c>
      <c r="N6" s="56">
        <v>1</v>
      </c>
      <c r="O6" s="56">
        <v>20</v>
      </c>
      <c r="P6" s="56">
        <v>1</v>
      </c>
      <c r="Q6" s="58"/>
      <c r="R6" s="56"/>
      <c r="S6" s="56"/>
      <c r="T6" s="56">
        <f t="shared" ref="T6:T64" si="4">SUM(H6:S6)</f>
        <v>163</v>
      </c>
      <c r="U6" s="75">
        <f t="shared" si="1"/>
        <v>1</v>
      </c>
      <c r="V6" s="56">
        <v>1</v>
      </c>
    </row>
    <row r="7" s="43" customFormat="1" ht="24.95" customHeight="1" spans="1:22">
      <c r="A7" s="31" t="s">
        <v>20</v>
      </c>
      <c r="B7" s="31" t="s">
        <v>63</v>
      </c>
      <c r="C7" s="56"/>
      <c r="D7" s="56"/>
      <c r="E7" s="56">
        <f t="shared" si="2"/>
        <v>163</v>
      </c>
      <c r="F7" s="57"/>
      <c r="G7" s="58">
        <f t="shared" si="3"/>
        <v>163</v>
      </c>
      <c r="H7" s="59"/>
      <c r="I7" s="56"/>
      <c r="J7" s="17">
        <v>100</v>
      </c>
      <c r="K7" s="56">
        <v>20</v>
      </c>
      <c r="L7" s="56">
        <v>1</v>
      </c>
      <c r="M7" s="56">
        <v>20</v>
      </c>
      <c r="N7" s="56">
        <v>1</v>
      </c>
      <c r="O7" s="56">
        <v>20</v>
      </c>
      <c r="P7" s="56">
        <v>1</v>
      </c>
      <c r="Q7" s="56"/>
      <c r="R7" s="56"/>
      <c r="S7" s="56"/>
      <c r="T7" s="56">
        <f t="shared" si="4"/>
        <v>163</v>
      </c>
      <c r="U7" s="75">
        <f t="shared" si="1"/>
        <v>1</v>
      </c>
      <c r="V7" s="56">
        <v>2</v>
      </c>
    </row>
    <row r="8" s="43" customFormat="1" ht="24.95" customHeight="1" spans="1:22">
      <c r="A8" s="31" t="s">
        <v>15</v>
      </c>
      <c r="B8" s="31" t="s">
        <v>64</v>
      </c>
      <c r="C8" s="56">
        <v>20</v>
      </c>
      <c r="D8" s="56"/>
      <c r="E8" s="59"/>
      <c r="F8" s="58">
        <v>150</v>
      </c>
      <c r="G8" s="58">
        <f t="shared" si="3"/>
        <v>170</v>
      </c>
      <c r="H8" s="56">
        <v>20</v>
      </c>
      <c r="I8" s="56"/>
      <c r="J8" s="59"/>
      <c r="K8" s="56"/>
      <c r="L8" s="59"/>
      <c r="M8" s="59"/>
      <c r="N8" s="59"/>
      <c r="O8" s="59"/>
      <c r="P8" s="59"/>
      <c r="Q8" s="56">
        <v>50</v>
      </c>
      <c r="R8" s="56">
        <v>48.978615</v>
      </c>
      <c r="S8" s="56">
        <v>49.011454</v>
      </c>
      <c r="T8" s="56">
        <f t="shared" si="4"/>
        <v>167.990069</v>
      </c>
      <c r="U8" s="75">
        <f t="shared" si="1"/>
        <v>0.988176876470588</v>
      </c>
      <c r="V8" s="56">
        <v>3</v>
      </c>
    </row>
    <row r="9" s="43" customFormat="1" ht="24.95" customHeight="1" spans="1:22">
      <c r="A9" s="31" t="s">
        <v>27</v>
      </c>
      <c r="B9" s="31" t="s">
        <v>65</v>
      </c>
      <c r="C9" s="56"/>
      <c r="D9" s="56"/>
      <c r="E9" s="56">
        <f t="shared" si="2"/>
        <v>163</v>
      </c>
      <c r="F9" s="58"/>
      <c r="G9" s="58">
        <f t="shared" si="3"/>
        <v>163</v>
      </c>
      <c r="H9" s="59"/>
      <c r="I9" s="56"/>
      <c r="J9" s="56">
        <v>99.1596</v>
      </c>
      <c r="K9" s="56">
        <v>20</v>
      </c>
      <c r="L9" s="56">
        <v>0.828</v>
      </c>
      <c r="M9" s="58">
        <v>20</v>
      </c>
      <c r="N9" s="59"/>
      <c r="O9" s="56">
        <v>19.1628</v>
      </c>
      <c r="P9" s="59"/>
      <c r="Q9" s="56"/>
      <c r="R9" s="56"/>
      <c r="S9" s="56"/>
      <c r="T9" s="56">
        <f t="shared" si="4"/>
        <v>159.1504</v>
      </c>
      <c r="U9" s="75">
        <f t="shared" si="1"/>
        <v>0.97638282208589</v>
      </c>
      <c r="V9" s="56">
        <v>4</v>
      </c>
    </row>
    <row r="10" s="44" customFormat="1" ht="24.95" customHeight="1" spans="1:22">
      <c r="A10" s="31" t="s">
        <v>16</v>
      </c>
      <c r="B10" s="31" t="s">
        <v>66</v>
      </c>
      <c r="C10" s="56"/>
      <c r="D10" s="56"/>
      <c r="E10" s="58"/>
      <c r="F10" s="58">
        <v>150</v>
      </c>
      <c r="G10" s="58">
        <f t="shared" si="3"/>
        <v>150</v>
      </c>
      <c r="H10" s="56"/>
      <c r="I10" s="56"/>
      <c r="J10" s="58"/>
      <c r="K10" s="58"/>
      <c r="L10" s="66"/>
      <c r="M10" s="67"/>
      <c r="N10" s="58"/>
      <c r="O10" s="58"/>
      <c r="P10" s="58"/>
      <c r="Q10" s="58">
        <v>49.968282</v>
      </c>
      <c r="R10" s="58">
        <v>50</v>
      </c>
      <c r="S10" s="31">
        <v>44.601718</v>
      </c>
      <c r="T10" s="56">
        <f t="shared" si="4"/>
        <v>144.57</v>
      </c>
      <c r="U10" s="75">
        <f t="shared" si="1"/>
        <v>0.9638</v>
      </c>
      <c r="V10" s="56">
        <v>5</v>
      </c>
    </row>
    <row r="11" s="43" customFormat="1" ht="24.95" customHeight="1" spans="1:22">
      <c r="A11" s="31" t="s">
        <v>26</v>
      </c>
      <c r="B11" s="31" t="s">
        <v>67</v>
      </c>
      <c r="C11" s="56"/>
      <c r="D11" s="56"/>
      <c r="E11" s="58"/>
      <c r="F11" s="58">
        <v>150</v>
      </c>
      <c r="G11" s="58">
        <f t="shared" si="3"/>
        <v>150</v>
      </c>
      <c r="H11" s="56"/>
      <c r="I11" s="56"/>
      <c r="J11" s="58"/>
      <c r="K11" s="58"/>
      <c r="L11" s="66"/>
      <c r="M11" s="58"/>
      <c r="N11" s="58"/>
      <c r="O11" s="58"/>
      <c r="P11" s="58"/>
      <c r="Q11" s="58">
        <v>50</v>
      </c>
      <c r="R11" s="58">
        <v>50</v>
      </c>
      <c r="S11" s="58">
        <v>42.974685</v>
      </c>
      <c r="T11" s="56">
        <f t="shared" si="4"/>
        <v>142.974685</v>
      </c>
      <c r="U11" s="75">
        <f t="shared" si="1"/>
        <v>0.953164566666667</v>
      </c>
      <c r="V11" s="56">
        <v>6</v>
      </c>
    </row>
    <row r="12" s="43" customFormat="1" ht="24.95" customHeight="1" spans="1:22">
      <c r="A12" s="31" t="s">
        <v>14</v>
      </c>
      <c r="B12" s="31" t="s">
        <v>68</v>
      </c>
      <c r="C12" s="56"/>
      <c r="D12" s="56"/>
      <c r="E12" s="59"/>
      <c r="F12" s="58">
        <v>150</v>
      </c>
      <c r="G12" s="58">
        <f t="shared" si="3"/>
        <v>150</v>
      </c>
      <c r="H12" s="59"/>
      <c r="I12" s="56"/>
      <c r="J12" s="59"/>
      <c r="K12" s="56"/>
      <c r="L12" s="59"/>
      <c r="M12" s="59"/>
      <c r="N12" s="59"/>
      <c r="O12" s="59"/>
      <c r="P12" s="59"/>
      <c r="Q12" s="56">
        <v>50</v>
      </c>
      <c r="R12" s="56">
        <v>50</v>
      </c>
      <c r="S12" s="56">
        <f>32.476431+10</f>
        <v>42.476431</v>
      </c>
      <c r="T12" s="56">
        <f t="shared" si="4"/>
        <v>142.476431</v>
      </c>
      <c r="U12" s="75">
        <f t="shared" si="1"/>
        <v>0.949842873333333</v>
      </c>
      <c r="V12" s="56">
        <v>7</v>
      </c>
    </row>
    <row r="13" s="43" customFormat="1" ht="24.95" customHeight="1" spans="1:22">
      <c r="A13" s="31" t="s">
        <v>16</v>
      </c>
      <c r="B13" s="31" t="s">
        <v>69</v>
      </c>
      <c r="C13" s="56">
        <v>28</v>
      </c>
      <c r="D13" s="56"/>
      <c r="E13" s="58"/>
      <c r="F13" s="58">
        <v>150</v>
      </c>
      <c r="G13" s="58">
        <f t="shared" si="3"/>
        <v>178</v>
      </c>
      <c r="H13" s="56">
        <v>28</v>
      </c>
      <c r="I13" s="56"/>
      <c r="J13" s="58"/>
      <c r="K13" s="58"/>
      <c r="L13" s="66"/>
      <c r="M13" s="67"/>
      <c r="N13" s="58"/>
      <c r="O13" s="58"/>
      <c r="P13" s="58"/>
      <c r="Q13" s="58">
        <v>50</v>
      </c>
      <c r="R13" s="58">
        <v>50</v>
      </c>
      <c r="S13" s="58">
        <v>40.33255</v>
      </c>
      <c r="T13" s="56">
        <f t="shared" si="4"/>
        <v>168.33255</v>
      </c>
      <c r="U13" s="75">
        <f t="shared" si="1"/>
        <v>0.945688483146067</v>
      </c>
      <c r="V13" s="56">
        <v>8</v>
      </c>
    </row>
    <row r="14" s="43" customFormat="1" ht="24.95" customHeight="1" spans="1:22">
      <c r="A14" s="31" t="s">
        <v>17</v>
      </c>
      <c r="B14" s="31" t="s">
        <v>70</v>
      </c>
      <c r="C14" s="56"/>
      <c r="D14" s="56"/>
      <c r="E14" s="59"/>
      <c r="F14" s="58">
        <v>150</v>
      </c>
      <c r="G14" s="58">
        <f t="shared" si="3"/>
        <v>150</v>
      </c>
      <c r="H14" s="59"/>
      <c r="I14" s="56"/>
      <c r="J14" s="59"/>
      <c r="K14" s="56"/>
      <c r="L14" s="59"/>
      <c r="M14" s="59"/>
      <c r="N14" s="59"/>
      <c r="O14" s="59"/>
      <c r="P14" s="59"/>
      <c r="Q14" s="56">
        <v>50</v>
      </c>
      <c r="R14" s="56">
        <v>47.9285</v>
      </c>
      <c r="S14" s="56">
        <v>43.131908</v>
      </c>
      <c r="T14" s="56">
        <f t="shared" si="4"/>
        <v>141.060408</v>
      </c>
      <c r="U14" s="75">
        <f t="shared" si="1"/>
        <v>0.94040272</v>
      </c>
      <c r="V14" s="56">
        <v>9</v>
      </c>
    </row>
    <row r="15" s="43" customFormat="1" ht="24.95" customHeight="1" spans="1:22">
      <c r="A15" s="31" t="s">
        <v>28</v>
      </c>
      <c r="B15" s="31" t="s">
        <v>71</v>
      </c>
      <c r="C15" s="56"/>
      <c r="D15" s="56"/>
      <c r="E15" s="59"/>
      <c r="F15" s="58">
        <v>150</v>
      </c>
      <c r="G15" s="58">
        <f t="shared" si="3"/>
        <v>150</v>
      </c>
      <c r="H15" s="59"/>
      <c r="I15" s="56"/>
      <c r="J15" s="59"/>
      <c r="K15" s="56"/>
      <c r="L15" s="59"/>
      <c r="M15" s="59"/>
      <c r="N15" s="59"/>
      <c r="O15" s="59"/>
      <c r="P15" s="59"/>
      <c r="Q15" s="56">
        <v>50</v>
      </c>
      <c r="R15" s="56">
        <v>40.220656</v>
      </c>
      <c r="S15" s="56">
        <v>50</v>
      </c>
      <c r="T15" s="56">
        <f t="shared" si="4"/>
        <v>140.220656</v>
      </c>
      <c r="U15" s="75">
        <f t="shared" si="1"/>
        <v>0.934804373333333</v>
      </c>
      <c r="V15" s="56">
        <v>10</v>
      </c>
    </row>
    <row r="16" s="43" customFormat="1" ht="24.95" customHeight="1" spans="1:22">
      <c r="A16" s="31" t="s">
        <v>17</v>
      </c>
      <c r="B16" s="31" t="s">
        <v>72</v>
      </c>
      <c r="C16" s="56"/>
      <c r="D16" s="56"/>
      <c r="E16" s="59"/>
      <c r="F16" s="58">
        <v>150</v>
      </c>
      <c r="G16" s="58">
        <f t="shared" si="3"/>
        <v>150</v>
      </c>
      <c r="H16" s="59"/>
      <c r="I16" s="56"/>
      <c r="J16" s="59"/>
      <c r="K16" s="56"/>
      <c r="L16" s="59"/>
      <c r="M16" s="59"/>
      <c r="N16" s="59"/>
      <c r="O16" s="59"/>
      <c r="P16" s="59"/>
      <c r="Q16" s="56">
        <v>49.999955</v>
      </c>
      <c r="R16" s="56">
        <v>39.194</v>
      </c>
      <c r="S16" s="56">
        <v>50</v>
      </c>
      <c r="T16" s="56">
        <f t="shared" si="4"/>
        <v>139.193955</v>
      </c>
      <c r="U16" s="75">
        <f t="shared" si="1"/>
        <v>0.9279597</v>
      </c>
      <c r="V16" s="56">
        <v>11</v>
      </c>
    </row>
    <row r="17" s="43" customFormat="1" ht="24.95" customHeight="1" spans="1:22">
      <c r="A17" s="31" t="s">
        <v>29</v>
      </c>
      <c r="B17" s="31" t="s">
        <v>73</v>
      </c>
      <c r="C17" s="56"/>
      <c r="D17" s="56"/>
      <c r="E17" s="58"/>
      <c r="F17" s="58">
        <v>150</v>
      </c>
      <c r="G17" s="58">
        <f t="shared" si="3"/>
        <v>150</v>
      </c>
      <c r="H17" s="56"/>
      <c r="I17" s="56"/>
      <c r="J17" s="58"/>
      <c r="K17" s="58"/>
      <c r="L17" s="66"/>
      <c r="M17" s="67"/>
      <c r="N17" s="58"/>
      <c r="O17" s="58"/>
      <c r="P17" s="58"/>
      <c r="Q17" s="58">
        <v>50</v>
      </c>
      <c r="R17" s="58">
        <v>50</v>
      </c>
      <c r="S17" s="58">
        <v>36.664135</v>
      </c>
      <c r="T17" s="56">
        <f t="shared" si="4"/>
        <v>136.664135</v>
      </c>
      <c r="U17" s="75">
        <f t="shared" si="1"/>
        <v>0.911094233333333</v>
      </c>
      <c r="V17" s="56">
        <v>12</v>
      </c>
    </row>
    <row r="18" s="43" customFormat="1" ht="24.95" customHeight="1" spans="1:22">
      <c r="A18" s="31" t="s">
        <v>14</v>
      </c>
      <c r="B18" s="31" t="s">
        <v>74</v>
      </c>
      <c r="C18" s="56"/>
      <c r="D18" s="56">
        <v>30</v>
      </c>
      <c r="E18" s="59"/>
      <c r="F18" s="58">
        <v>150</v>
      </c>
      <c r="G18" s="58">
        <f t="shared" si="3"/>
        <v>180</v>
      </c>
      <c r="H18" s="59"/>
      <c r="I18" s="56">
        <v>30</v>
      </c>
      <c r="J18" s="59"/>
      <c r="K18" s="56"/>
      <c r="L18" s="59"/>
      <c r="M18" s="59"/>
      <c r="N18" s="59"/>
      <c r="O18" s="59"/>
      <c r="P18" s="59"/>
      <c r="Q18" s="56">
        <v>50</v>
      </c>
      <c r="R18" s="56">
        <v>50</v>
      </c>
      <c r="S18" s="56">
        <v>31.635394</v>
      </c>
      <c r="T18" s="56">
        <f t="shared" si="4"/>
        <v>161.635394</v>
      </c>
      <c r="U18" s="75">
        <f t="shared" si="1"/>
        <v>0.897974411111111</v>
      </c>
      <c r="V18" s="56">
        <v>13</v>
      </c>
    </row>
    <row r="19" s="43" customFormat="1" ht="24.95" customHeight="1" spans="1:22">
      <c r="A19" s="31" t="s">
        <v>21</v>
      </c>
      <c r="B19" s="31" t="s">
        <v>75</v>
      </c>
      <c r="C19" s="56"/>
      <c r="D19" s="56"/>
      <c r="E19" s="59"/>
      <c r="F19" s="58">
        <v>150</v>
      </c>
      <c r="G19" s="58">
        <f t="shared" si="3"/>
        <v>150</v>
      </c>
      <c r="H19" s="59"/>
      <c r="I19" s="56"/>
      <c r="J19" s="59"/>
      <c r="K19" s="56"/>
      <c r="L19" s="59"/>
      <c r="M19" s="59"/>
      <c r="N19" s="59"/>
      <c r="O19" s="59"/>
      <c r="P19" s="59"/>
      <c r="Q19" s="56">
        <v>50</v>
      </c>
      <c r="R19" s="56">
        <v>38.4</v>
      </c>
      <c r="S19" s="56">
        <v>45.80571</v>
      </c>
      <c r="T19" s="56">
        <f t="shared" si="4"/>
        <v>134.20571</v>
      </c>
      <c r="U19" s="75">
        <f t="shared" si="1"/>
        <v>0.894704733333333</v>
      </c>
      <c r="V19" s="56">
        <v>14</v>
      </c>
    </row>
    <row r="20" s="43" customFormat="1" ht="24.95" customHeight="1" spans="1:22">
      <c r="A20" s="31" t="s">
        <v>27</v>
      </c>
      <c r="B20" s="31" t="s">
        <v>76</v>
      </c>
      <c r="C20" s="56"/>
      <c r="D20" s="56">
        <v>30</v>
      </c>
      <c r="E20" s="59"/>
      <c r="F20" s="58">
        <v>150</v>
      </c>
      <c r="G20" s="58">
        <f t="shared" si="3"/>
        <v>180</v>
      </c>
      <c r="H20" s="59"/>
      <c r="I20" s="56">
        <v>30</v>
      </c>
      <c r="J20" s="59"/>
      <c r="K20" s="56"/>
      <c r="L20" s="59"/>
      <c r="M20" s="59"/>
      <c r="N20" s="59"/>
      <c r="O20" s="59"/>
      <c r="P20" s="59"/>
      <c r="Q20" s="58">
        <v>42.2119</v>
      </c>
      <c r="R20" s="56">
        <v>50</v>
      </c>
      <c r="S20" s="56">
        <v>37.133132</v>
      </c>
      <c r="T20" s="56">
        <f t="shared" si="4"/>
        <v>159.345032</v>
      </c>
      <c r="U20" s="75">
        <f t="shared" si="1"/>
        <v>0.885250177777778</v>
      </c>
      <c r="V20" s="56">
        <v>15</v>
      </c>
    </row>
    <row r="21" s="43" customFormat="1" ht="24.95" customHeight="1" spans="1:22">
      <c r="A21" s="31" t="s">
        <v>28</v>
      </c>
      <c r="B21" s="31" t="s">
        <v>77</v>
      </c>
      <c r="C21" s="56"/>
      <c r="D21" s="56"/>
      <c r="E21" s="59"/>
      <c r="F21" s="58">
        <v>150</v>
      </c>
      <c r="G21" s="58">
        <f t="shared" si="3"/>
        <v>150</v>
      </c>
      <c r="H21" s="59"/>
      <c r="I21" s="56"/>
      <c r="J21" s="59"/>
      <c r="K21" s="56"/>
      <c r="L21" s="59"/>
      <c r="M21" s="59"/>
      <c r="N21" s="59"/>
      <c r="O21" s="59"/>
      <c r="P21" s="59"/>
      <c r="Q21" s="56">
        <v>50</v>
      </c>
      <c r="R21" s="56">
        <v>50</v>
      </c>
      <c r="S21" s="56">
        <v>28.15</v>
      </c>
      <c r="T21" s="56">
        <f t="shared" si="4"/>
        <v>128.15</v>
      </c>
      <c r="U21" s="75">
        <f t="shared" si="1"/>
        <v>0.854333333333333</v>
      </c>
      <c r="V21" s="56">
        <v>16</v>
      </c>
    </row>
    <row r="22" s="43" customFormat="1" ht="24.95" customHeight="1" spans="1:22">
      <c r="A22" s="31" t="s">
        <v>23</v>
      </c>
      <c r="B22" s="31" t="s">
        <v>78</v>
      </c>
      <c r="C22" s="56"/>
      <c r="D22" s="56"/>
      <c r="E22" s="59"/>
      <c r="F22" s="58">
        <v>150</v>
      </c>
      <c r="G22" s="58">
        <f t="shared" si="3"/>
        <v>150</v>
      </c>
      <c r="H22" s="59"/>
      <c r="I22" s="56"/>
      <c r="J22" s="59"/>
      <c r="K22" s="56"/>
      <c r="L22" s="59"/>
      <c r="M22" s="59"/>
      <c r="N22" s="59"/>
      <c r="O22" s="59"/>
      <c r="P22" s="59"/>
      <c r="Q22" s="56">
        <v>49.88</v>
      </c>
      <c r="R22" s="56">
        <v>50</v>
      </c>
      <c r="S22" s="56">
        <v>25.8025</v>
      </c>
      <c r="T22" s="56">
        <f t="shared" si="4"/>
        <v>125.6825</v>
      </c>
      <c r="U22" s="75">
        <f t="shared" si="1"/>
        <v>0.837883333333333</v>
      </c>
      <c r="V22" s="56">
        <v>17</v>
      </c>
    </row>
    <row r="23" s="43" customFormat="1" ht="24.95" customHeight="1" spans="1:22">
      <c r="A23" s="60" t="s">
        <v>21</v>
      </c>
      <c r="B23" s="61" t="s">
        <v>79</v>
      </c>
      <c r="C23" s="56">
        <v>150</v>
      </c>
      <c r="D23" s="56"/>
      <c r="E23" s="59"/>
      <c r="F23" s="59"/>
      <c r="G23" s="58">
        <f t="shared" si="3"/>
        <v>150</v>
      </c>
      <c r="H23" s="59">
        <v>124.717071</v>
      </c>
      <c r="I23" s="56"/>
      <c r="J23" s="59"/>
      <c r="K23" s="56"/>
      <c r="L23" s="59"/>
      <c r="M23" s="59"/>
      <c r="N23" s="59"/>
      <c r="O23" s="59"/>
      <c r="P23" s="59"/>
      <c r="Q23" s="59"/>
      <c r="R23" s="59"/>
      <c r="S23" s="59"/>
      <c r="T23" s="56">
        <f t="shared" si="4"/>
        <v>124.717071</v>
      </c>
      <c r="U23" s="75">
        <f t="shared" si="1"/>
        <v>0.83144714</v>
      </c>
      <c r="V23" s="56">
        <v>18</v>
      </c>
    </row>
    <row r="24" s="43" customFormat="1" ht="24.95" customHeight="1" spans="1:22">
      <c r="A24" s="31" t="s">
        <v>23</v>
      </c>
      <c r="B24" s="31" t="s">
        <v>80</v>
      </c>
      <c r="C24" s="56"/>
      <c r="D24" s="56"/>
      <c r="E24" s="58"/>
      <c r="F24" s="58">
        <v>150</v>
      </c>
      <c r="G24" s="58">
        <f t="shared" si="3"/>
        <v>150</v>
      </c>
      <c r="H24" s="56"/>
      <c r="I24" s="56"/>
      <c r="J24" s="58"/>
      <c r="K24" s="58"/>
      <c r="L24" s="66"/>
      <c r="M24" s="67"/>
      <c r="N24" s="58"/>
      <c r="O24" s="58"/>
      <c r="P24" s="58"/>
      <c r="Q24" s="58">
        <v>46.265346</v>
      </c>
      <c r="R24" s="58">
        <v>49.260131</v>
      </c>
      <c r="S24" s="58">
        <v>29.1412</v>
      </c>
      <c r="T24" s="56">
        <f t="shared" si="4"/>
        <v>124.666677</v>
      </c>
      <c r="U24" s="75">
        <f t="shared" si="1"/>
        <v>0.83111118</v>
      </c>
      <c r="V24" s="56">
        <v>19</v>
      </c>
    </row>
    <row r="25" s="43" customFormat="1" ht="24.95" customHeight="1" spans="1:22">
      <c r="A25" s="31" t="s">
        <v>15</v>
      </c>
      <c r="B25" s="31" t="s">
        <v>81</v>
      </c>
      <c r="C25" s="56">
        <v>20</v>
      </c>
      <c r="D25" s="56"/>
      <c r="E25" s="59"/>
      <c r="F25" s="58">
        <v>150</v>
      </c>
      <c r="G25" s="58">
        <f t="shared" si="3"/>
        <v>170</v>
      </c>
      <c r="H25" s="59"/>
      <c r="I25" s="56"/>
      <c r="J25" s="59"/>
      <c r="K25" s="56"/>
      <c r="L25" s="59"/>
      <c r="M25" s="59"/>
      <c r="N25" s="59"/>
      <c r="O25" s="59"/>
      <c r="P25" s="59"/>
      <c r="Q25" s="56">
        <v>50</v>
      </c>
      <c r="R25" s="56">
        <v>50</v>
      </c>
      <c r="S25" s="56">
        <v>37.19246</v>
      </c>
      <c r="T25" s="56">
        <f t="shared" si="4"/>
        <v>137.19246</v>
      </c>
      <c r="U25" s="75">
        <f t="shared" si="1"/>
        <v>0.807014470588235</v>
      </c>
      <c r="V25" s="56">
        <v>20</v>
      </c>
    </row>
    <row r="26" s="43" customFormat="1" ht="24.95" customHeight="1" spans="1:22">
      <c r="A26" s="31" t="s">
        <v>16</v>
      </c>
      <c r="B26" s="31" t="s">
        <v>82</v>
      </c>
      <c r="C26" s="56"/>
      <c r="D26" s="56"/>
      <c r="E26" s="58">
        <v>0</v>
      </c>
      <c r="F26" s="58">
        <v>150</v>
      </c>
      <c r="G26" s="58">
        <f t="shared" si="3"/>
        <v>150</v>
      </c>
      <c r="H26" s="56"/>
      <c r="I26" s="56"/>
      <c r="J26" s="58"/>
      <c r="K26" s="58"/>
      <c r="L26" s="17"/>
      <c r="M26" s="67"/>
      <c r="N26" s="58"/>
      <c r="O26" s="58"/>
      <c r="P26" s="58"/>
      <c r="Q26" s="58">
        <v>49.864036</v>
      </c>
      <c r="R26" s="58">
        <v>50</v>
      </c>
      <c r="S26" s="58">
        <v>20.59319</v>
      </c>
      <c r="T26" s="56">
        <f t="shared" si="4"/>
        <v>120.457226</v>
      </c>
      <c r="U26" s="75">
        <f t="shared" si="1"/>
        <v>0.803048173333333</v>
      </c>
      <c r="V26" s="56">
        <v>21</v>
      </c>
    </row>
    <row r="27" s="43" customFormat="1" ht="24.95" customHeight="1" spans="1:22">
      <c r="A27" s="31" t="s">
        <v>17</v>
      </c>
      <c r="B27" s="31" t="s">
        <v>83</v>
      </c>
      <c r="C27" s="56"/>
      <c r="D27" s="56"/>
      <c r="E27" s="59"/>
      <c r="F27" s="58">
        <v>150</v>
      </c>
      <c r="G27" s="58">
        <f t="shared" si="3"/>
        <v>150</v>
      </c>
      <c r="H27" s="59"/>
      <c r="I27" s="56"/>
      <c r="J27" s="59"/>
      <c r="K27" s="56"/>
      <c r="L27" s="59"/>
      <c r="M27" s="59"/>
      <c r="N27" s="59"/>
      <c r="O27" s="59"/>
      <c r="P27" s="59"/>
      <c r="Q27" s="56">
        <v>50</v>
      </c>
      <c r="R27" s="56">
        <v>47.4004</v>
      </c>
      <c r="S27" s="56">
        <v>23.0002</v>
      </c>
      <c r="T27" s="56">
        <f t="shared" si="4"/>
        <v>120.4006</v>
      </c>
      <c r="U27" s="75">
        <f t="shared" si="1"/>
        <v>0.802670666666667</v>
      </c>
      <c r="V27" s="56">
        <v>22</v>
      </c>
    </row>
    <row r="28" s="43" customFormat="1" ht="24.95" customHeight="1" spans="1:22">
      <c r="A28" s="31" t="s">
        <v>14</v>
      </c>
      <c r="B28" s="31" t="s">
        <v>84</v>
      </c>
      <c r="C28" s="56">
        <v>10</v>
      </c>
      <c r="D28" s="56"/>
      <c r="E28" s="59"/>
      <c r="F28" s="58">
        <v>150</v>
      </c>
      <c r="G28" s="58">
        <f t="shared" si="3"/>
        <v>160</v>
      </c>
      <c r="H28" s="59"/>
      <c r="I28" s="56"/>
      <c r="J28" s="59"/>
      <c r="K28" s="56"/>
      <c r="L28" s="59"/>
      <c r="M28" s="59"/>
      <c r="N28" s="59"/>
      <c r="O28" s="59"/>
      <c r="P28" s="59"/>
      <c r="Q28" s="56">
        <v>50</v>
      </c>
      <c r="R28" s="56">
        <v>50</v>
      </c>
      <c r="S28" s="56">
        <f>17.213854+10</f>
        <v>27.213854</v>
      </c>
      <c r="T28" s="56">
        <f t="shared" si="4"/>
        <v>127.213854</v>
      </c>
      <c r="U28" s="75">
        <f t="shared" si="1"/>
        <v>0.7950865875</v>
      </c>
      <c r="V28" s="56">
        <v>23</v>
      </c>
    </row>
    <row r="29" s="43" customFormat="1" ht="24.95" customHeight="1" spans="1:22">
      <c r="A29" s="31" t="s">
        <v>16</v>
      </c>
      <c r="B29" s="31" t="s">
        <v>85</v>
      </c>
      <c r="C29" s="56"/>
      <c r="D29" s="56"/>
      <c r="E29" s="58"/>
      <c r="F29" s="58">
        <v>150</v>
      </c>
      <c r="G29" s="58">
        <f t="shared" si="3"/>
        <v>150</v>
      </c>
      <c r="H29" s="58"/>
      <c r="I29" s="58"/>
      <c r="J29" s="58"/>
      <c r="K29" s="58"/>
      <c r="L29" s="68"/>
      <c r="M29" s="58"/>
      <c r="N29" s="58"/>
      <c r="O29" s="58"/>
      <c r="P29" s="58"/>
      <c r="Q29" s="58">
        <v>50</v>
      </c>
      <c r="R29" s="56">
        <v>50</v>
      </c>
      <c r="S29" s="58">
        <v>15.505371</v>
      </c>
      <c r="T29" s="56">
        <f t="shared" si="4"/>
        <v>115.505371</v>
      </c>
      <c r="U29" s="75">
        <f t="shared" si="1"/>
        <v>0.770035806666667</v>
      </c>
      <c r="V29" s="56">
        <v>24</v>
      </c>
    </row>
    <row r="30" s="43" customFormat="1" ht="24.95" customHeight="1" spans="1:22">
      <c r="A30" s="31" t="s">
        <v>16</v>
      </c>
      <c r="B30" s="31" t="s">
        <v>86</v>
      </c>
      <c r="C30" s="56"/>
      <c r="D30" s="56"/>
      <c r="E30" s="58"/>
      <c r="F30" s="58">
        <v>150</v>
      </c>
      <c r="G30" s="58">
        <f t="shared" si="3"/>
        <v>150</v>
      </c>
      <c r="H30" s="56"/>
      <c r="I30" s="56"/>
      <c r="J30" s="58"/>
      <c r="K30" s="58"/>
      <c r="L30" s="66"/>
      <c r="M30" s="58"/>
      <c r="N30" s="58"/>
      <c r="O30" s="58"/>
      <c r="P30" s="58"/>
      <c r="Q30" s="58">
        <v>48.236617</v>
      </c>
      <c r="R30" s="58">
        <v>50</v>
      </c>
      <c r="S30" s="58">
        <v>17.014486</v>
      </c>
      <c r="T30" s="56">
        <f t="shared" si="4"/>
        <v>115.251103</v>
      </c>
      <c r="U30" s="75">
        <f t="shared" si="1"/>
        <v>0.768340686666667</v>
      </c>
      <c r="V30" s="56">
        <v>25</v>
      </c>
    </row>
    <row r="31" s="43" customFormat="1" ht="24.95" customHeight="1" spans="1:22">
      <c r="A31" s="31" t="s">
        <v>27</v>
      </c>
      <c r="B31" s="31" t="s">
        <v>87</v>
      </c>
      <c r="C31" s="56"/>
      <c r="D31" s="56">
        <v>30</v>
      </c>
      <c r="E31" s="59"/>
      <c r="F31" s="58">
        <v>150</v>
      </c>
      <c r="G31" s="58">
        <f t="shared" si="3"/>
        <v>180</v>
      </c>
      <c r="H31" s="59"/>
      <c r="I31" s="56">
        <v>30</v>
      </c>
      <c r="J31" s="59"/>
      <c r="K31" s="56"/>
      <c r="L31" s="59"/>
      <c r="M31" s="59"/>
      <c r="N31" s="59"/>
      <c r="O31" s="59"/>
      <c r="P31" s="59"/>
      <c r="Q31" s="56">
        <v>37.2563</v>
      </c>
      <c r="R31" s="56">
        <v>39.95</v>
      </c>
      <c r="S31" s="56">
        <v>30</v>
      </c>
      <c r="T31" s="56">
        <f t="shared" si="4"/>
        <v>137.2063</v>
      </c>
      <c r="U31" s="75">
        <f t="shared" si="1"/>
        <v>0.762257222222222</v>
      </c>
      <c r="V31" s="56">
        <v>26</v>
      </c>
    </row>
    <row r="32" s="43" customFormat="1" ht="24.95" customHeight="1" spans="1:22">
      <c r="A32" s="31" t="s">
        <v>22</v>
      </c>
      <c r="B32" s="31" t="s">
        <v>88</v>
      </c>
      <c r="C32" s="56"/>
      <c r="D32" s="56"/>
      <c r="E32" s="59"/>
      <c r="F32" s="58">
        <v>150</v>
      </c>
      <c r="G32" s="58">
        <f t="shared" si="3"/>
        <v>150</v>
      </c>
      <c r="H32" s="59"/>
      <c r="I32" s="56"/>
      <c r="J32" s="59"/>
      <c r="K32" s="56"/>
      <c r="L32" s="59"/>
      <c r="M32" s="59"/>
      <c r="N32" s="59"/>
      <c r="O32" s="59"/>
      <c r="P32" s="59"/>
      <c r="Q32" s="56">
        <v>50</v>
      </c>
      <c r="R32" s="56">
        <v>50</v>
      </c>
      <c r="S32" s="56">
        <v>13.886817</v>
      </c>
      <c r="T32" s="56">
        <f t="shared" si="4"/>
        <v>113.886817</v>
      </c>
      <c r="U32" s="75">
        <f t="shared" si="1"/>
        <v>0.759245446666667</v>
      </c>
      <c r="V32" s="56">
        <v>27</v>
      </c>
    </row>
    <row r="33" s="43" customFormat="1" ht="24.95" customHeight="1" spans="1:22">
      <c r="A33" s="31" t="s">
        <v>17</v>
      </c>
      <c r="B33" s="31" t="s">
        <v>89</v>
      </c>
      <c r="C33" s="56"/>
      <c r="D33" s="56"/>
      <c r="E33" s="59"/>
      <c r="F33" s="58">
        <v>150</v>
      </c>
      <c r="G33" s="58">
        <f t="shared" si="3"/>
        <v>150</v>
      </c>
      <c r="H33" s="59"/>
      <c r="I33" s="56"/>
      <c r="J33" s="59"/>
      <c r="K33" s="56"/>
      <c r="L33" s="59"/>
      <c r="M33" s="59"/>
      <c r="N33" s="59"/>
      <c r="O33" s="59"/>
      <c r="P33" s="59"/>
      <c r="Q33" s="56">
        <v>50</v>
      </c>
      <c r="R33" s="56">
        <v>30.6355</v>
      </c>
      <c r="S33" s="56">
        <v>31.9085</v>
      </c>
      <c r="T33" s="56">
        <f t="shared" si="4"/>
        <v>112.544</v>
      </c>
      <c r="U33" s="75">
        <f t="shared" si="1"/>
        <v>0.750293333333333</v>
      </c>
      <c r="V33" s="56">
        <v>28</v>
      </c>
    </row>
    <row r="34" s="43" customFormat="1" ht="24.95" customHeight="1" spans="1:22">
      <c r="A34" s="31" t="s">
        <v>16</v>
      </c>
      <c r="B34" s="31" t="s">
        <v>90</v>
      </c>
      <c r="C34" s="56"/>
      <c r="D34" s="56"/>
      <c r="E34" s="58">
        <f>100+20+20+20+1+1+1</f>
        <v>163</v>
      </c>
      <c r="F34" s="58"/>
      <c r="G34" s="58">
        <f t="shared" si="3"/>
        <v>163</v>
      </c>
      <c r="H34" s="56"/>
      <c r="I34" s="56"/>
      <c r="J34" s="17">
        <v>87.891945</v>
      </c>
      <c r="K34" s="58">
        <v>10.8</v>
      </c>
      <c r="L34" s="58">
        <v>1</v>
      </c>
      <c r="M34" s="58"/>
      <c r="N34" s="58">
        <v>1</v>
      </c>
      <c r="O34" s="59">
        <v>19.881718</v>
      </c>
      <c r="P34" s="17">
        <v>1</v>
      </c>
      <c r="Q34" s="58"/>
      <c r="R34" s="58"/>
      <c r="S34" s="58"/>
      <c r="T34" s="56">
        <f t="shared" si="4"/>
        <v>121.573663</v>
      </c>
      <c r="U34" s="75">
        <f t="shared" si="1"/>
        <v>0.745850693251534</v>
      </c>
      <c r="V34" s="56">
        <v>29</v>
      </c>
    </row>
    <row r="35" s="43" customFormat="1" ht="24.95" customHeight="1" spans="1:22">
      <c r="A35" s="31" t="s">
        <v>17</v>
      </c>
      <c r="B35" s="31" t="s">
        <v>91</v>
      </c>
      <c r="C35" s="56"/>
      <c r="D35" s="56"/>
      <c r="E35" s="59"/>
      <c r="F35" s="58">
        <v>150</v>
      </c>
      <c r="G35" s="58">
        <f t="shared" si="3"/>
        <v>150</v>
      </c>
      <c r="H35" s="59"/>
      <c r="I35" s="56"/>
      <c r="J35" s="59"/>
      <c r="K35" s="56"/>
      <c r="L35" s="59"/>
      <c r="M35" s="59"/>
      <c r="N35" s="59"/>
      <c r="O35" s="59"/>
      <c r="P35" s="59"/>
      <c r="Q35" s="56">
        <v>50</v>
      </c>
      <c r="R35" s="56">
        <v>26.6542</v>
      </c>
      <c r="S35" s="56">
        <v>30</v>
      </c>
      <c r="T35" s="56">
        <f t="shared" si="4"/>
        <v>106.6542</v>
      </c>
      <c r="U35" s="75">
        <f t="shared" si="1"/>
        <v>0.711028</v>
      </c>
      <c r="V35" s="56">
        <v>30</v>
      </c>
    </row>
    <row r="36" s="43" customFormat="1" ht="24.95" customHeight="1" spans="1:22">
      <c r="A36" s="31" t="s">
        <v>21</v>
      </c>
      <c r="B36" s="31" t="s">
        <v>92</v>
      </c>
      <c r="C36" s="56"/>
      <c r="D36" s="56"/>
      <c r="E36" s="59"/>
      <c r="F36" s="58">
        <v>150</v>
      </c>
      <c r="G36" s="58">
        <f t="shared" si="3"/>
        <v>150</v>
      </c>
      <c r="H36" s="59"/>
      <c r="I36" s="56"/>
      <c r="J36" s="59"/>
      <c r="K36" s="56"/>
      <c r="L36" s="59"/>
      <c r="M36" s="59"/>
      <c r="N36" s="59"/>
      <c r="O36" s="59"/>
      <c r="P36" s="59" t="s">
        <v>93</v>
      </c>
      <c r="Q36" s="56">
        <v>50</v>
      </c>
      <c r="R36" s="56">
        <v>50</v>
      </c>
      <c r="S36" s="56">
        <v>4.82437</v>
      </c>
      <c r="T36" s="56">
        <f t="shared" si="4"/>
        <v>104.82437</v>
      </c>
      <c r="U36" s="75">
        <f t="shared" si="1"/>
        <v>0.698829133333333</v>
      </c>
      <c r="V36" s="56">
        <v>31</v>
      </c>
    </row>
    <row r="37" s="43" customFormat="1" ht="24.95" customHeight="1" spans="1:22">
      <c r="A37" s="31" t="s">
        <v>17</v>
      </c>
      <c r="B37" s="31" t="s">
        <v>94</v>
      </c>
      <c r="C37" s="56"/>
      <c r="D37" s="56"/>
      <c r="E37" s="59"/>
      <c r="F37" s="58">
        <v>150</v>
      </c>
      <c r="G37" s="58">
        <f t="shared" si="3"/>
        <v>150</v>
      </c>
      <c r="H37" s="59"/>
      <c r="I37" s="56"/>
      <c r="J37" s="59"/>
      <c r="K37" s="56"/>
      <c r="L37" s="59"/>
      <c r="M37" s="59"/>
      <c r="N37" s="59"/>
      <c r="O37" s="59"/>
      <c r="P37" s="59"/>
      <c r="Q37" s="56">
        <v>50</v>
      </c>
      <c r="R37" s="56">
        <v>12.488</v>
      </c>
      <c r="S37" s="56">
        <v>39.078275</v>
      </c>
      <c r="T37" s="56">
        <f t="shared" si="4"/>
        <v>101.566275</v>
      </c>
      <c r="U37" s="75">
        <f t="shared" si="1"/>
        <v>0.6771085</v>
      </c>
      <c r="V37" s="56">
        <v>32</v>
      </c>
    </row>
    <row r="38" s="43" customFormat="1" ht="24.95" customHeight="1" spans="1:22">
      <c r="A38" s="31" t="s">
        <v>19</v>
      </c>
      <c r="B38" s="31" t="s">
        <v>95</v>
      </c>
      <c r="C38" s="56"/>
      <c r="D38" s="56"/>
      <c r="E38" s="59"/>
      <c r="F38" s="58">
        <v>150</v>
      </c>
      <c r="G38" s="58">
        <f t="shared" si="3"/>
        <v>150</v>
      </c>
      <c r="H38" s="59"/>
      <c r="I38" s="56"/>
      <c r="J38" s="59"/>
      <c r="K38" s="56"/>
      <c r="L38" s="59"/>
      <c r="M38" s="59"/>
      <c r="N38" s="59"/>
      <c r="O38" s="59"/>
      <c r="P38" s="59"/>
      <c r="Q38" s="56">
        <v>50</v>
      </c>
      <c r="R38" s="56">
        <v>46.106</v>
      </c>
      <c r="S38" s="56"/>
      <c r="T38" s="56">
        <f t="shared" si="4"/>
        <v>96.106</v>
      </c>
      <c r="U38" s="75">
        <f t="shared" si="1"/>
        <v>0.640706666666667</v>
      </c>
      <c r="V38" s="56">
        <v>33</v>
      </c>
    </row>
    <row r="39" s="43" customFormat="1" ht="24.95" customHeight="1" spans="1:22">
      <c r="A39" s="31" t="s">
        <v>22</v>
      </c>
      <c r="B39" s="31" t="s">
        <v>96</v>
      </c>
      <c r="C39" s="56"/>
      <c r="D39" s="56"/>
      <c r="E39" s="59"/>
      <c r="F39" s="58">
        <v>150</v>
      </c>
      <c r="G39" s="58">
        <f t="shared" si="3"/>
        <v>150</v>
      </c>
      <c r="H39" s="59"/>
      <c r="I39" s="56"/>
      <c r="J39" s="59"/>
      <c r="K39" s="56"/>
      <c r="L39" s="59"/>
      <c r="M39" s="59"/>
      <c r="N39" s="59"/>
      <c r="O39" s="59"/>
      <c r="P39" s="59"/>
      <c r="Q39" s="56">
        <v>50</v>
      </c>
      <c r="R39" s="56">
        <v>45.266096</v>
      </c>
      <c r="S39" s="56"/>
      <c r="T39" s="56">
        <f t="shared" si="4"/>
        <v>95.266096</v>
      </c>
      <c r="U39" s="75">
        <f t="shared" si="1"/>
        <v>0.635107306666667</v>
      </c>
      <c r="V39" s="56">
        <v>34</v>
      </c>
    </row>
    <row r="40" s="43" customFormat="1" ht="24.95" customHeight="1" spans="1:22">
      <c r="A40" s="31" t="s">
        <v>31</v>
      </c>
      <c r="B40" s="31" t="s">
        <v>97</v>
      </c>
      <c r="C40" s="56"/>
      <c r="D40" s="56"/>
      <c r="E40" s="58"/>
      <c r="F40" s="58">
        <v>150</v>
      </c>
      <c r="G40" s="58">
        <f t="shared" si="3"/>
        <v>150</v>
      </c>
      <c r="H40" s="56"/>
      <c r="I40" s="56"/>
      <c r="J40" s="58"/>
      <c r="K40" s="58"/>
      <c r="L40" s="66"/>
      <c r="M40" s="58"/>
      <c r="N40" s="58"/>
      <c r="O40" s="58"/>
      <c r="P40" s="58"/>
      <c r="Q40" s="58">
        <v>50</v>
      </c>
      <c r="R40" s="58">
        <v>45.2582</v>
      </c>
      <c r="S40" s="58"/>
      <c r="T40" s="56">
        <f t="shared" si="4"/>
        <v>95.2582</v>
      </c>
      <c r="U40" s="75">
        <f t="shared" si="1"/>
        <v>0.635054666666667</v>
      </c>
      <c r="V40" s="56">
        <v>35</v>
      </c>
    </row>
    <row r="41" s="43" customFormat="1" ht="24.95" customHeight="1" spans="1:22">
      <c r="A41" s="62" t="s">
        <v>98</v>
      </c>
      <c r="B41" s="31" t="s">
        <v>99</v>
      </c>
      <c r="C41" s="56"/>
      <c r="D41" s="56"/>
      <c r="E41" s="56">
        <f>100+20+20+20+1+1+1</f>
        <v>163</v>
      </c>
      <c r="F41" s="59"/>
      <c r="G41" s="58">
        <f t="shared" si="3"/>
        <v>163</v>
      </c>
      <c r="H41" s="59"/>
      <c r="I41" s="56"/>
      <c r="J41" s="17">
        <v>81.228848</v>
      </c>
      <c r="K41" s="56">
        <v>20</v>
      </c>
      <c r="L41" s="59"/>
      <c r="M41" s="59"/>
      <c r="N41" s="59"/>
      <c r="O41" s="59"/>
      <c r="P41" s="59"/>
      <c r="Q41" s="56"/>
      <c r="R41" s="56"/>
      <c r="S41" s="56"/>
      <c r="T41" s="56">
        <f t="shared" si="4"/>
        <v>101.228848</v>
      </c>
      <c r="U41" s="75">
        <f t="shared" si="1"/>
        <v>0.621035877300613</v>
      </c>
      <c r="V41" s="56">
        <v>36</v>
      </c>
    </row>
    <row r="42" s="43" customFormat="1" ht="24.95" customHeight="1" spans="1:22">
      <c r="A42" s="31" t="s">
        <v>30</v>
      </c>
      <c r="B42" s="31" t="s">
        <v>100</v>
      </c>
      <c r="C42" s="56"/>
      <c r="D42" s="56"/>
      <c r="E42" s="59"/>
      <c r="F42" s="58">
        <v>150</v>
      </c>
      <c r="G42" s="58">
        <f t="shared" si="3"/>
        <v>150</v>
      </c>
      <c r="H42" s="59"/>
      <c r="I42" s="56"/>
      <c r="J42" s="59"/>
      <c r="K42" s="56"/>
      <c r="L42" s="59"/>
      <c r="M42" s="59"/>
      <c r="N42" s="59"/>
      <c r="O42" s="59"/>
      <c r="P42" s="59"/>
      <c r="Q42" s="56">
        <v>41.519999</v>
      </c>
      <c r="R42" s="56">
        <v>50</v>
      </c>
      <c r="S42" s="56"/>
      <c r="T42" s="56">
        <f t="shared" si="4"/>
        <v>91.519999</v>
      </c>
      <c r="U42" s="75">
        <f t="shared" si="1"/>
        <v>0.610133326666667</v>
      </c>
      <c r="V42" s="56">
        <v>37</v>
      </c>
    </row>
    <row r="43" s="43" customFormat="1" ht="24.95" customHeight="1" spans="1:22">
      <c r="A43" s="31" t="s">
        <v>17</v>
      </c>
      <c r="B43" s="31" t="s">
        <v>101</v>
      </c>
      <c r="C43" s="56"/>
      <c r="D43" s="56"/>
      <c r="E43" s="59"/>
      <c r="F43" s="58">
        <v>150</v>
      </c>
      <c r="G43" s="58">
        <f t="shared" si="3"/>
        <v>150</v>
      </c>
      <c r="H43" s="59"/>
      <c r="I43" s="56"/>
      <c r="J43" s="59"/>
      <c r="K43" s="56"/>
      <c r="L43" s="59"/>
      <c r="M43" s="59"/>
      <c r="N43" s="59"/>
      <c r="O43" s="59"/>
      <c r="P43" s="59"/>
      <c r="Q43" s="56">
        <v>50</v>
      </c>
      <c r="R43" s="56">
        <v>39.0894</v>
      </c>
      <c r="S43" s="56">
        <v>1.988486</v>
      </c>
      <c r="T43" s="56">
        <f t="shared" si="4"/>
        <v>91.077886</v>
      </c>
      <c r="U43" s="75">
        <f t="shared" si="1"/>
        <v>0.607185906666667</v>
      </c>
      <c r="V43" s="56">
        <v>38</v>
      </c>
    </row>
    <row r="44" s="43" customFormat="1" ht="24.95" customHeight="1" spans="1:22">
      <c r="A44" s="31" t="s">
        <v>21</v>
      </c>
      <c r="B44" s="31" t="s">
        <v>102</v>
      </c>
      <c r="C44" s="56"/>
      <c r="D44" s="56"/>
      <c r="E44" s="59"/>
      <c r="F44" s="58">
        <v>150</v>
      </c>
      <c r="G44" s="58">
        <f t="shared" si="3"/>
        <v>150</v>
      </c>
      <c r="H44" s="59"/>
      <c r="I44" s="56"/>
      <c r="J44" s="59"/>
      <c r="K44" s="56"/>
      <c r="L44" s="59"/>
      <c r="M44" s="59"/>
      <c r="N44" s="59"/>
      <c r="O44" s="59"/>
      <c r="P44" s="59"/>
      <c r="Q44" s="56">
        <v>39.754711</v>
      </c>
      <c r="R44" s="56">
        <v>45.449971</v>
      </c>
      <c r="S44" s="56"/>
      <c r="T44" s="56">
        <f t="shared" si="4"/>
        <v>85.204682</v>
      </c>
      <c r="U44" s="75">
        <f t="shared" si="1"/>
        <v>0.568031213333333</v>
      </c>
      <c r="V44" s="56">
        <v>39</v>
      </c>
    </row>
    <row r="45" s="43" customFormat="1" ht="24.95" customHeight="1" spans="1:22">
      <c r="A45" s="31" t="s">
        <v>20</v>
      </c>
      <c r="B45" s="31" t="s">
        <v>103</v>
      </c>
      <c r="C45" s="56"/>
      <c r="D45" s="56"/>
      <c r="E45" s="59"/>
      <c r="F45" s="58">
        <v>150</v>
      </c>
      <c r="G45" s="58">
        <f t="shared" si="3"/>
        <v>150</v>
      </c>
      <c r="H45" s="59"/>
      <c r="I45" s="56"/>
      <c r="J45" s="59"/>
      <c r="K45" s="56"/>
      <c r="L45" s="59"/>
      <c r="M45" s="59"/>
      <c r="N45" s="59"/>
      <c r="O45" s="59"/>
      <c r="P45" s="59"/>
      <c r="Q45" s="56">
        <v>50</v>
      </c>
      <c r="R45" s="56">
        <v>33.826743</v>
      </c>
      <c r="S45" s="56"/>
      <c r="T45" s="56">
        <f t="shared" si="4"/>
        <v>83.826743</v>
      </c>
      <c r="U45" s="75">
        <f t="shared" si="1"/>
        <v>0.558844953333333</v>
      </c>
      <c r="V45" s="56">
        <v>40</v>
      </c>
    </row>
    <row r="46" s="43" customFormat="1" ht="24.95" customHeight="1" spans="1:22">
      <c r="A46" s="31" t="s">
        <v>14</v>
      </c>
      <c r="B46" s="31" t="s">
        <v>104</v>
      </c>
      <c r="C46" s="56"/>
      <c r="D46" s="56"/>
      <c r="E46" s="59"/>
      <c r="F46" s="58">
        <v>150</v>
      </c>
      <c r="G46" s="58">
        <f t="shared" si="3"/>
        <v>150</v>
      </c>
      <c r="H46" s="59"/>
      <c r="I46" s="56"/>
      <c r="J46" s="59"/>
      <c r="K46" s="56"/>
      <c r="L46" s="59"/>
      <c r="M46" s="59"/>
      <c r="N46" s="59"/>
      <c r="O46" s="59"/>
      <c r="P46" s="59"/>
      <c r="Q46" s="56">
        <v>32.686318</v>
      </c>
      <c r="R46" s="56">
        <v>50</v>
      </c>
      <c r="S46" s="56"/>
      <c r="T46" s="56">
        <f t="shared" si="4"/>
        <v>82.686318</v>
      </c>
      <c r="U46" s="75">
        <f t="shared" si="1"/>
        <v>0.55124212</v>
      </c>
      <c r="V46" s="56">
        <v>41</v>
      </c>
    </row>
    <row r="47" s="43" customFormat="1" ht="24.95" customHeight="1" spans="1:22">
      <c r="A47" s="31" t="s">
        <v>17</v>
      </c>
      <c r="B47" s="31" t="s">
        <v>105</v>
      </c>
      <c r="C47" s="56"/>
      <c r="D47" s="56"/>
      <c r="E47" s="59"/>
      <c r="F47" s="58">
        <v>150</v>
      </c>
      <c r="G47" s="58">
        <f t="shared" si="3"/>
        <v>150</v>
      </c>
      <c r="H47" s="59"/>
      <c r="I47" s="56"/>
      <c r="J47" s="59"/>
      <c r="K47" s="56"/>
      <c r="L47" s="59"/>
      <c r="M47" s="59"/>
      <c r="N47" s="59"/>
      <c r="O47" s="59"/>
      <c r="P47" s="59"/>
      <c r="Q47" s="56">
        <v>50</v>
      </c>
      <c r="R47" s="56">
        <v>31.328</v>
      </c>
      <c r="S47" s="56"/>
      <c r="T47" s="56">
        <f t="shared" si="4"/>
        <v>81.328</v>
      </c>
      <c r="U47" s="75">
        <f t="shared" si="1"/>
        <v>0.542186666666667</v>
      </c>
      <c r="V47" s="56">
        <v>42</v>
      </c>
    </row>
    <row r="48" s="43" customFormat="1" ht="24.95" customHeight="1" spans="1:22">
      <c r="A48" s="31" t="s">
        <v>18</v>
      </c>
      <c r="B48" s="31" t="s">
        <v>106</v>
      </c>
      <c r="C48" s="56">
        <v>9</v>
      </c>
      <c r="D48" s="56"/>
      <c r="E48" s="58"/>
      <c r="F48" s="58">
        <v>150</v>
      </c>
      <c r="G48" s="58">
        <f t="shared" si="3"/>
        <v>159</v>
      </c>
      <c r="H48" s="56"/>
      <c r="I48" s="56"/>
      <c r="J48" s="58"/>
      <c r="K48" s="58"/>
      <c r="L48" s="66"/>
      <c r="M48" s="67"/>
      <c r="N48" s="58"/>
      <c r="O48" s="58"/>
      <c r="P48" s="58"/>
      <c r="Q48" s="58">
        <v>50</v>
      </c>
      <c r="R48" s="58">
        <v>34.895769</v>
      </c>
      <c r="S48" s="58"/>
      <c r="T48" s="56">
        <f t="shared" si="4"/>
        <v>84.895769</v>
      </c>
      <c r="U48" s="75">
        <f t="shared" si="1"/>
        <v>0.53393565408805</v>
      </c>
      <c r="V48" s="56">
        <v>43</v>
      </c>
    </row>
    <row r="49" s="43" customFormat="1" ht="24.95" customHeight="1" spans="1:22">
      <c r="A49" s="31" t="s">
        <v>16</v>
      </c>
      <c r="B49" s="31" t="s">
        <v>107</v>
      </c>
      <c r="C49" s="56">
        <v>12.5</v>
      </c>
      <c r="D49" s="56"/>
      <c r="E49" s="58">
        <f>100+20+20+20+1+1+1</f>
        <v>163</v>
      </c>
      <c r="F49" s="58"/>
      <c r="G49" s="58">
        <f t="shared" si="3"/>
        <v>175.5</v>
      </c>
      <c r="H49" s="56"/>
      <c r="I49" s="56"/>
      <c r="J49" s="58">
        <v>55.653732</v>
      </c>
      <c r="K49" s="58">
        <v>12</v>
      </c>
      <c r="L49" s="69">
        <v>0.48</v>
      </c>
      <c r="M49" s="17">
        <v>20</v>
      </c>
      <c r="N49" s="69">
        <v>0.87</v>
      </c>
      <c r="O49" s="58"/>
      <c r="P49" s="58"/>
      <c r="Q49" s="58"/>
      <c r="R49" s="58"/>
      <c r="S49" s="58"/>
      <c r="T49" s="56">
        <f t="shared" si="4"/>
        <v>89.003732</v>
      </c>
      <c r="U49" s="75">
        <f t="shared" si="1"/>
        <v>0.507143772079772</v>
      </c>
      <c r="V49" s="56">
        <v>44</v>
      </c>
    </row>
    <row r="50" s="43" customFormat="1" ht="24.95" customHeight="1" spans="1:22">
      <c r="A50" s="31" t="s">
        <v>27</v>
      </c>
      <c r="B50" s="31" t="s">
        <v>108</v>
      </c>
      <c r="C50" s="56"/>
      <c r="D50" s="56"/>
      <c r="E50" s="56">
        <f>100+20+20+20+1+1+1</f>
        <v>163</v>
      </c>
      <c r="F50" s="58"/>
      <c r="G50" s="58">
        <f t="shared" si="3"/>
        <v>163</v>
      </c>
      <c r="H50" s="59"/>
      <c r="I50" s="56"/>
      <c r="J50" s="56">
        <v>58.589</v>
      </c>
      <c r="K50" s="56">
        <v>20</v>
      </c>
      <c r="L50" s="58">
        <v>1</v>
      </c>
      <c r="M50" s="59"/>
      <c r="N50" s="56">
        <v>0.6741</v>
      </c>
      <c r="O50" s="59"/>
      <c r="P50" s="59"/>
      <c r="Q50" s="58"/>
      <c r="R50" s="56"/>
      <c r="S50" s="56"/>
      <c r="T50" s="56">
        <f t="shared" si="4"/>
        <v>80.2631</v>
      </c>
      <c r="U50" s="75">
        <f t="shared" si="1"/>
        <v>0.492411656441718</v>
      </c>
      <c r="V50" s="56">
        <v>45</v>
      </c>
    </row>
    <row r="51" s="43" customFormat="1" ht="24.95" customHeight="1" spans="1:22">
      <c r="A51" s="31" t="s">
        <v>27</v>
      </c>
      <c r="B51" s="31" t="s">
        <v>109</v>
      </c>
      <c r="C51" s="56"/>
      <c r="D51" s="56"/>
      <c r="E51" s="59"/>
      <c r="F51" s="58">
        <v>150</v>
      </c>
      <c r="G51" s="58">
        <f t="shared" si="3"/>
        <v>150</v>
      </c>
      <c r="H51" s="59"/>
      <c r="I51" s="56"/>
      <c r="J51" s="59"/>
      <c r="K51" s="56"/>
      <c r="L51" s="59"/>
      <c r="M51" s="59"/>
      <c r="N51" s="59"/>
      <c r="O51" s="59"/>
      <c r="P51" s="59"/>
      <c r="Q51" s="58">
        <v>50</v>
      </c>
      <c r="R51" s="56">
        <v>22.7602</v>
      </c>
      <c r="S51" s="56"/>
      <c r="T51" s="56">
        <f t="shared" si="4"/>
        <v>72.7602</v>
      </c>
      <c r="U51" s="75">
        <f t="shared" si="1"/>
        <v>0.485068</v>
      </c>
      <c r="V51" s="56">
        <v>46</v>
      </c>
    </row>
    <row r="52" s="43" customFormat="1" ht="24.95" customHeight="1" spans="1:22">
      <c r="A52" s="31" t="s">
        <v>26</v>
      </c>
      <c r="B52" s="31" t="s">
        <v>110</v>
      </c>
      <c r="C52" s="56"/>
      <c r="D52" s="56"/>
      <c r="E52" s="58"/>
      <c r="F52" s="58">
        <v>150</v>
      </c>
      <c r="G52" s="58">
        <f t="shared" si="3"/>
        <v>150</v>
      </c>
      <c r="H52" s="58"/>
      <c r="I52" s="58"/>
      <c r="J52" s="58"/>
      <c r="K52" s="58"/>
      <c r="L52" s="66"/>
      <c r="M52" s="67"/>
      <c r="N52" s="58"/>
      <c r="O52" s="58"/>
      <c r="P52" s="58"/>
      <c r="Q52" s="58">
        <v>50</v>
      </c>
      <c r="R52" s="58">
        <v>19.688484</v>
      </c>
      <c r="S52" s="58"/>
      <c r="T52" s="56">
        <f t="shared" si="4"/>
        <v>69.688484</v>
      </c>
      <c r="U52" s="75">
        <f t="shared" si="1"/>
        <v>0.464589893333333</v>
      </c>
      <c r="V52" s="56">
        <v>47</v>
      </c>
    </row>
    <row r="53" s="43" customFormat="1" ht="24.95" customHeight="1" spans="1:22">
      <c r="A53" s="31" t="s">
        <v>21</v>
      </c>
      <c r="B53" s="31" t="s">
        <v>111</v>
      </c>
      <c r="C53" s="56"/>
      <c r="D53" s="56"/>
      <c r="E53" s="59"/>
      <c r="F53" s="58">
        <v>150</v>
      </c>
      <c r="G53" s="58">
        <f t="shared" si="3"/>
        <v>150</v>
      </c>
      <c r="H53" s="59"/>
      <c r="I53" s="56"/>
      <c r="J53" s="59"/>
      <c r="K53" s="56"/>
      <c r="L53" s="59"/>
      <c r="M53" s="59"/>
      <c r="N53" s="59"/>
      <c r="O53" s="59"/>
      <c r="P53" s="59"/>
      <c r="Q53" s="56">
        <v>50</v>
      </c>
      <c r="R53" s="56">
        <v>18.638947</v>
      </c>
      <c r="S53" s="56"/>
      <c r="T53" s="56">
        <f t="shared" si="4"/>
        <v>68.638947</v>
      </c>
      <c r="U53" s="75">
        <f t="shared" si="1"/>
        <v>0.45759298</v>
      </c>
      <c r="V53" s="56">
        <v>48</v>
      </c>
    </row>
    <row r="54" s="43" customFormat="1" ht="24.95" customHeight="1" spans="1:22">
      <c r="A54" s="31" t="s">
        <v>31</v>
      </c>
      <c r="B54" s="31" t="s">
        <v>112</v>
      </c>
      <c r="C54" s="56"/>
      <c r="D54" s="56"/>
      <c r="E54" s="58"/>
      <c r="F54" s="58">
        <v>150</v>
      </c>
      <c r="G54" s="58">
        <f t="shared" si="3"/>
        <v>150</v>
      </c>
      <c r="H54" s="56"/>
      <c r="I54" s="56"/>
      <c r="J54" s="58"/>
      <c r="K54" s="58"/>
      <c r="L54" s="66"/>
      <c r="M54" s="67"/>
      <c r="N54" s="58"/>
      <c r="O54" s="58"/>
      <c r="P54" s="58"/>
      <c r="Q54" s="58">
        <v>50</v>
      </c>
      <c r="R54" s="58">
        <v>17.056</v>
      </c>
      <c r="S54" s="58"/>
      <c r="T54" s="56">
        <f t="shared" si="4"/>
        <v>67.056</v>
      </c>
      <c r="U54" s="75">
        <f t="shared" si="1"/>
        <v>0.44704</v>
      </c>
      <c r="V54" s="56">
        <v>49</v>
      </c>
    </row>
    <row r="55" s="43" customFormat="1" ht="24.95" customHeight="1" spans="1:22">
      <c r="A55" s="31" t="s">
        <v>21</v>
      </c>
      <c r="B55" s="31" t="s">
        <v>113</v>
      </c>
      <c r="C55" s="56"/>
      <c r="D55" s="56"/>
      <c r="E55" s="59"/>
      <c r="F55" s="58">
        <v>150</v>
      </c>
      <c r="G55" s="58">
        <f t="shared" si="3"/>
        <v>150</v>
      </c>
      <c r="H55" s="59"/>
      <c r="I55" s="56"/>
      <c r="J55" s="59"/>
      <c r="K55" s="56"/>
      <c r="L55" s="59"/>
      <c r="M55" s="59"/>
      <c r="N55" s="59"/>
      <c r="O55" s="59"/>
      <c r="P55" s="59"/>
      <c r="Q55" s="76">
        <v>26.466816</v>
      </c>
      <c r="R55" s="56">
        <v>38.680194</v>
      </c>
      <c r="S55" s="56"/>
      <c r="T55" s="56">
        <f t="shared" si="4"/>
        <v>65.14701</v>
      </c>
      <c r="U55" s="75">
        <f t="shared" si="1"/>
        <v>0.4343134</v>
      </c>
      <c r="V55" s="56">
        <v>50</v>
      </c>
    </row>
    <row r="56" s="43" customFormat="1" ht="24.95" customHeight="1" spans="1:22">
      <c r="A56" s="31" t="s">
        <v>21</v>
      </c>
      <c r="B56" s="31" t="s">
        <v>114</v>
      </c>
      <c r="C56" s="56"/>
      <c r="D56" s="56"/>
      <c r="E56" s="59"/>
      <c r="F56" s="58">
        <v>150</v>
      </c>
      <c r="G56" s="58">
        <f t="shared" si="3"/>
        <v>150</v>
      </c>
      <c r="H56" s="59"/>
      <c r="I56" s="56"/>
      <c r="J56" s="59"/>
      <c r="K56" s="56"/>
      <c r="L56" s="59"/>
      <c r="M56" s="59"/>
      <c r="N56" s="59"/>
      <c r="O56" s="59"/>
      <c r="P56" s="59"/>
      <c r="Q56" s="56">
        <v>50</v>
      </c>
      <c r="R56" s="56">
        <v>11.839556</v>
      </c>
      <c r="S56" s="56"/>
      <c r="T56" s="56">
        <f t="shared" si="4"/>
        <v>61.839556</v>
      </c>
      <c r="U56" s="75">
        <f t="shared" si="1"/>
        <v>0.412263706666667</v>
      </c>
      <c r="V56" s="56">
        <v>51</v>
      </c>
    </row>
    <row r="57" s="43" customFormat="1" ht="24.95" customHeight="1" spans="1:22">
      <c r="A57" s="31" t="s">
        <v>30</v>
      </c>
      <c r="B57" s="31" t="s">
        <v>115</v>
      </c>
      <c r="C57" s="56"/>
      <c r="D57" s="56"/>
      <c r="E57" s="59"/>
      <c r="F57" s="58">
        <v>150</v>
      </c>
      <c r="G57" s="58">
        <f t="shared" si="3"/>
        <v>150</v>
      </c>
      <c r="H57" s="59"/>
      <c r="I57" s="56"/>
      <c r="J57" s="59"/>
      <c r="K57" s="56"/>
      <c r="L57" s="59"/>
      <c r="M57" s="59"/>
      <c r="N57" s="59"/>
      <c r="O57" s="59"/>
      <c r="P57" s="59"/>
      <c r="Q57" s="56">
        <v>50</v>
      </c>
      <c r="R57" s="56">
        <v>11.19866</v>
      </c>
      <c r="S57" s="56"/>
      <c r="T57" s="56">
        <f t="shared" si="4"/>
        <v>61.19866</v>
      </c>
      <c r="U57" s="75">
        <f t="shared" si="1"/>
        <v>0.407991066666667</v>
      </c>
      <c r="V57" s="56">
        <v>52</v>
      </c>
    </row>
    <row r="58" s="43" customFormat="1" ht="24.95" customHeight="1" spans="1:22">
      <c r="A58" s="31" t="s">
        <v>18</v>
      </c>
      <c r="B58" s="31" t="s">
        <v>116</v>
      </c>
      <c r="C58" s="56"/>
      <c r="D58" s="56"/>
      <c r="E58" s="58">
        <f>100+20+20+20+1+1+1</f>
        <v>163</v>
      </c>
      <c r="F58" s="58"/>
      <c r="G58" s="58">
        <f t="shared" si="3"/>
        <v>163</v>
      </c>
      <c r="H58" s="56"/>
      <c r="I58" s="56"/>
      <c r="J58" s="58">
        <v>20.893769</v>
      </c>
      <c r="K58" s="58">
        <v>20</v>
      </c>
      <c r="L58" s="70">
        <v>0.96541</v>
      </c>
      <c r="M58" s="58">
        <v>20</v>
      </c>
      <c r="N58" s="58">
        <v>1</v>
      </c>
      <c r="O58" s="58"/>
      <c r="P58" s="58">
        <v>1</v>
      </c>
      <c r="Q58" s="58"/>
      <c r="R58" s="56"/>
      <c r="S58" s="58"/>
      <c r="T58" s="56">
        <f t="shared" si="4"/>
        <v>63.859179</v>
      </c>
      <c r="U58" s="75">
        <f t="shared" si="1"/>
        <v>0.391774104294479</v>
      </c>
      <c r="V58" s="56">
        <v>53</v>
      </c>
    </row>
    <row r="59" s="43" customFormat="1" ht="32.1" customHeight="1" spans="1:22">
      <c r="A59" s="31" t="s">
        <v>30</v>
      </c>
      <c r="B59" s="31" t="s">
        <v>117</v>
      </c>
      <c r="C59" s="56"/>
      <c r="D59" s="56"/>
      <c r="E59" s="59"/>
      <c r="F59" s="58">
        <v>150</v>
      </c>
      <c r="G59" s="58">
        <f t="shared" si="3"/>
        <v>150</v>
      </c>
      <c r="H59" s="59"/>
      <c r="I59" s="56"/>
      <c r="J59" s="59"/>
      <c r="K59" s="56"/>
      <c r="L59" s="59"/>
      <c r="M59" s="59"/>
      <c r="N59" s="59"/>
      <c r="O59" s="59"/>
      <c r="P59" s="59"/>
      <c r="Q59" s="56">
        <v>12.6</v>
      </c>
      <c r="R59" s="56">
        <v>30</v>
      </c>
      <c r="S59" s="56"/>
      <c r="T59" s="56">
        <f t="shared" si="4"/>
        <v>42.6</v>
      </c>
      <c r="U59" s="75">
        <f t="shared" si="1"/>
        <v>0.284</v>
      </c>
      <c r="V59" s="56">
        <v>54</v>
      </c>
    </row>
    <row r="60" s="43" customFormat="1" ht="24.95" customHeight="1" spans="1:22">
      <c r="A60" s="31" t="s">
        <v>21</v>
      </c>
      <c r="B60" s="31" t="s">
        <v>118</v>
      </c>
      <c r="C60" s="56">
        <v>25</v>
      </c>
      <c r="D60" s="56"/>
      <c r="E60" s="59"/>
      <c r="F60" s="58">
        <v>150</v>
      </c>
      <c r="G60" s="58">
        <f t="shared" si="3"/>
        <v>175</v>
      </c>
      <c r="H60" s="59"/>
      <c r="I60" s="56"/>
      <c r="J60" s="59"/>
      <c r="K60" s="56"/>
      <c r="L60" s="59"/>
      <c r="M60" s="59"/>
      <c r="N60" s="59"/>
      <c r="O60" s="59"/>
      <c r="P60" s="59"/>
      <c r="Q60" s="56">
        <v>46.9</v>
      </c>
      <c r="R60" s="56"/>
      <c r="S60" s="56"/>
      <c r="T60" s="56">
        <f t="shared" si="4"/>
        <v>46.9</v>
      </c>
      <c r="U60" s="75">
        <f t="shared" si="1"/>
        <v>0.268</v>
      </c>
      <c r="V60" s="56">
        <v>55</v>
      </c>
    </row>
    <row r="61" s="43" customFormat="1" ht="24.95" customHeight="1" spans="1:22">
      <c r="A61" s="31" t="s">
        <v>21</v>
      </c>
      <c r="B61" s="31" t="s">
        <v>119</v>
      </c>
      <c r="C61" s="56"/>
      <c r="D61" s="56"/>
      <c r="E61" s="59"/>
      <c r="F61" s="58">
        <v>150</v>
      </c>
      <c r="G61" s="58">
        <f t="shared" si="3"/>
        <v>150</v>
      </c>
      <c r="H61" s="59"/>
      <c r="I61" s="56"/>
      <c r="J61" s="59"/>
      <c r="K61" s="56"/>
      <c r="L61" s="59"/>
      <c r="M61" s="59"/>
      <c r="N61" s="59"/>
      <c r="O61" s="59"/>
      <c r="P61" s="59"/>
      <c r="Q61" s="56">
        <v>32.443393</v>
      </c>
      <c r="R61" s="56"/>
      <c r="S61" s="56"/>
      <c r="T61" s="56">
        <f t="shared" si="4"/>
        <v>32.443393</v>
      </c>
      <c r="U61" s="75">
        <f t="shared" si="1"/>
        <v>0.216289286666667</v>
      </c>
      <c r="V61" s="56">
        <v>56</v>
      </c>
    </row>
    <row r="62" s="43" customFormat="1" ht="21" customHeight="1" spans="1:22">
      <c r="A62" s="31" t="s">
        <v>14</v>
      </c>
      <c r="B62" s="31" t="s">
        <v>120</v>
      </c>
      <c r="C62" s="56"/>
      <c r="D62" s="56"/>
      <c r="E62" s="56">
        <f>100+20+20+20+1+1+1</f>
        <v>163</v>
      </c>
      <c r="F62" s="58"/>
      <c r="G62" s="58">
        <f t="shared" si="3"/>
        <v>163</v>
      </c>
      <c r="H62" s="59"/>
      <c r="I62" s="56"/>
      <c r="J62" s="59"/>
      <c r="K62" s="56"/>
      <c r="L62" s="56">
        <v>1</v>
      </c>
      <c r="M62" s="59"/>
      <c r="N62" s="17">
        <v>0.667376</v>
      </c>
      <c r="O62" s="59"/>
      <c r="P62" s="59"/>
      <c r="Q62" s="56"/>
      <c r="R62" s="56"/>
      <c r="S62" s="56"/>
      <c r="T62" s="56">
        <f t="shared" si="4"/>
        <v>1.667376</v>
      </c>
      <c r="U62" s="75">
        <f t="shared" si="1"/>
        <v>0.0102293006134969</v>
      </c>
      <c r="V62" s="56">
        <v>57</v>
      </c>
    </row>
    <row r="63" s="43" customFormat="1" ht="21" customHeight="1" spans="1:22">
      <c r="A63" s="60" t="s">
        <v>27</v>
      </c>
      <c r="B63" s="61" t="s">
        <v>121</v>
      </c>
      <c r="C63" s="56">
        <v>18</v>
      </c>
      <c r="D63" s="56"/>
      <c r="E63" s="59"/>
      <c r="F63" s="59"/>
      <c r="G63" s="58">
        <f t="shared" si="3"/>
        <v>18</v>
      </c>
      <c r="H63" s="59"/>
      <c r="I63" s="56"/>
      <c r="J63" s="59"/>
      <c r="K63" s="56"/>
      <c r="L63" s="59"/>
      <c r="M63" s="59"/>
      <c r="N63" s="59"/>
      <c r="O63" s="59"/>
      <c r="P63" s="59"/>
      <c r="Q63" s="59"/>
      <c r="R63" s="59"/>
      <c r="S63" s="59"/>
      <c r="T63" s="56">
        <f t="shared" si="4"/>
        <v>0</v>
      </c>
      <c r="U63" s="75">
        <f t="shared" si="1"/>
        <v>0</v>
      </c>
      <c r="V63" s="56">
        <v>58</v>
      </c>
    </row>
    <row r="64" s="43" customFormat="1" ht="21" customHeight="1" spans="1:22">
      <c r="A64" s="60" t="s">
        <v>29</v>
      </c>
      <c r="B64" s="61" t="s">
        <v>122</v>
      </c>
      <c r="C64" s="56">
        <v>10</v>
      </c>
      <c r="D64" s="56"/>
      <c r="E64" s="59"/>
      <c r="F64" s="59"/>
      <c r="G64" s="58">
        <f t="shared" si="3"/>
        <v>10</v>
      </c>
      <c r="H64" s="59"/>
      <c r="I64" s="56"/>
      <c r="J64" s="59"/>
      <c r="K64" s="56"/>
      <c r="L64" s="59"/>
      <c r="M64" s="59"/>
      <c r="N64" s="59"/>
      <c r="O64" s="59"/>
      <c r="P64" s="59"/>
      <c r="Q64" s="59"/>
      <c r="R64" s="59"/>
      <c r="S64" s="59"/>
      <c r="T64" s="56">
        <f t="shared" si="4"/>
        <v>0</v>
      </c>
      <c r="U64" s="75">
        <f t="shared" si="1"/>
        <v>0</v>
      </c>
      <c r="V64" s="56">
        <v>59</v>
      </c>
    </row>
    <row r="65" s="43" customFormat="1" ht="14.25" spans="1:22">
      <c r="A65" s="45"/>
      <c r="B65" s="77"/>
      <c r="C65" s="46"/>
      <c r="D65" s="46"/>
      <c r="I65" s="46"/>
      <c r="K65" s="46"/>
      <c r="T65" s="46"/>
      <c r="V65" s="46"/>
    </row>
    <row r="66" s="43" customFormat="1" ht="14.25" spans="1:22">
      <c r="A66" s="45"/>
      <c r="B66" s="77"/>
      <c r="C66" s="46"/>
      <c r="D66" s="46"/>
      <c r="I66" s="46"/>
      <c r="K66" s="46"/>
      <c r="T66" s="46"/>
      <c r="V66" s="46"/>
    </row>
    <row r="67" s="43" customFormat="1" ht="14.25" spans="1:22">
      <c r="A67" s="45"/>
      <c r="B67" s="77"/>
      <c r="C67" s="46"/>
      <c r="D67" s="46"/>
      <c r="I67" s="46"/>
      <c r="K67" s="46"/>
      <c r="T67" s="46"/>
      <c r="V67" s="46"/>
    </row>
    <row r="68" s="43" customFormat="1" ht="14.25" spans="1:22">
      <c r="A68" s="45"/>
      <c r="B68" s="77"/>
      <c r="C68" s="46"/>
      <c r="D68" s="46"/>
      <c r="F68" s="47"/>
      <c r="I68" s="46"/>
      <c r="K68" s="46"/>
      <c r="T68" s="46"/>
      <c r="V68" s="46"/>
    </row>
    <row r="69" s="43" customFormat="1" ht="14.25" spans="1:22">
      <c r="A69" s="45"/>
      <c r="B69" s="77"/>
      <c r="C69" s="46"/>
      <c r="D69" s="46"/>
      <c r="F69" s="47"/>
      <c r="I69" s="46"/>
      <c r="K69" s="46"/>
      <c r="T69" s="46"/>
      <c r="V69" s="46"/>
    </row>
    <row r="70" s="43" customFormat="1" ht="14.25" spans="1:22">
      <c r="A70" s="45"/>
      <c r="B70" s="77"/>
      <c r="C70" s="46"/>
      <c r="D70" s="46"/>
      <c r="F70" s="47"/>
      <c r="I70" s="46"/>
      <c r="K70" s="46"/>
      <c r="T70" s="46"/>
      <c r="V70" s="46"/>
    </row>
    <row r="71" s="43" customFormat="1" ht="14.25" spans="1:22">
      <c r="A71" s="45"/>
      <c r="B71" s="77"/>
      <c r="C71" s="46"/>
      <c r="D71" s="46"/>
      <c r="F71" s="47"/>
      <c r="I71" s="46"/>
      <c r="K71" s="46"/>
      <c r="T71" s="46"/>
      <c r="V71" s="46"/>
    </row>
    <row r="72" s="43" customFormat="1" ht="14.25" spans="1:22">
      <c r="A72" s="45"/>
      <c r="B72" s="77"/>
      <c r="C72" s="46"/>
      <c r="D72" s="46"/>
      <c r="F72" s="47"/>
      <c r="I72" s="46"/>
      <c r="K72" s="46"/>
      <c r="T72" s="46"/>
      <c r="V72" s="46"/>
    </row>
    <row r="73" s="43" customFormat="1" ht="14.25" spans="1:22">
      <c r="A73" s="45"/>
      <c r="B73" s="77"/>
      <c r="C73" s="46"/>
      <c r="D73" s="46"/>
      <c r="F73" s="47"/>
      <c r="I73" s="46"/>
      <c r="K73" s="46"/>
      <c r="T73" s="46"/>
      <c r="V73" s="46"/>
    </row>
    <row r="74" s="43" customFormat="1" ht="14.25" spans="1:22">
      <c r="A74" s="45"/>
      <c r="B74" s="77"/>
      <c r="C74" s="46"/>
      <c r="D74" s="46"/>
      <c r="F74" s="47"/>
      <c r="I74" s="46"/>
      <c r="K74" s="46"/>
      <c r="T74" s="46"/>
      <c r="V74" s="46"/>
    </row>
    <row r="75" s="43" customFormat="1" ht="14.25" spans="1:22">
      <c r="A75" s="45"/>
      <c r="B75" s="77"/>
      <c r="C75" s="46"/>
      <c r="D75" s="46"/>
      <c r="F75" s="47"/>
      <c r="I75" s="46"/>
      <c r="K75" s="46"/>
      <c r="T75" s="46"/>
      <c r="V75" s="46"/>
    </row>
    <row r="76" s="43" customFormat="1" ht="14.25" spans="1:22">
      <c r="A76" s="45"/>
      <c r="B76" s="77"/>
      <c r="C76" s="46"/>
      <c r="D76" s="46"/>
      <c r="F76" s="47"/>
      <c r="I76" s="46"/>
      <c r="K76" s="46"/>
      <c r="T76" s="46"/>
      <c r="V76" s="46"/>
    </row>
  </sheetData>
  <autoFilter ref="A3:V64">
    <extLst/>
  </autoFilter>
  <sortState ref="A6:U64">
    <sortCondition ref="U6:U64" descending="1"/>
  </sortState>
  <mergeCells count="14">
    <mergeCell ref="A1:B1"/>
    <mergeCell ref="B2:V2"/>
    <mergeCell ref="H3:S3"/>
    <mergeCell ref="A5:B5"/>
    <mergeCell ref="A3:A4"/>
    <mergeCell ref="B3:B4"/>
    <mergeCell ref="C3:C4"/>
    <mergeCell ref="D3:D4"/>
    <mergeCell ref="E3:E4"/>
    <mergeCell ref="F3:F4"/>
    <mergeCell ref="G3:G4"/>
    <mergeCell ref="T3:T4"/>
    <mergeCell ref="U3:U4"/>
    <mergeCell ref="V3:V4"/>
  </mergeCells>
  <pageMargins left="0.75" right="0.75" top="1" bottom="1" header="0.511805555555556" footer="0.511805555555556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M31"/>
  <sheetViews>
    <sheetView workbookViewId="0">
      <selection activeCell="L24" sqref="L24"/>
    </sheetView>
  </sheetViews>
  <sheetFormatPr defaultColWidth="9" defaultRowHeight="13.5"/>
  <cols>
    <col min="5" max="5" width="9.38333333333333"/>
    <col min="10" max="10" width="10.3833333333333"/>
    <col min="12" max="12" width="11.5"/>
    <col min="13" max="13" width="12.6333333333333"/>
  </cols>
  <sheetData>
    <row r="2" ht="14.25" spans="2:12">
      <c r="B2" s="1">
        <v>0.2299</v>
      </c>
      <c r="C2" s="2">
        <v>0.2687</v>
      </c>
      <c r="D2" s="3">
        <v>1.4463</v>
      </c>
      <c r="E2" s="4">
        <v>8.6246</v>
      </c>
      <c r="F2" s="5">
        <v>0.6216</v>
      </c>
      <c r="G2">
        <v>1.4062</v>
      </c>
      <c r="H2" s="6">
        <v>0.3727</v>
      </c>
      <c r="I2">
        <v>8.7282</v>
      </c>
      <c r="J2" s="26">
        <v>0.3776</v>
      </c>
      <c r="K2" s="27">
        <v>1.8747</v>
      </c>
      <c r="L2" s="28">
        <v>50.6491</v>
      </c>
    </row>
    <row r="3" ht="14.25" spans="2:12">
      <c r="B3" s="7">
        <v>2.9219</v>
      </c>
      <c r="C3" s="2">
        <v>0.5136</v>
      </c>
      <c r="D3" s="7">
        <v>0.3254</v>
      </c>
      <c r="E3" s="4">
        <v>7.2288</v>
      </c>
      <c r="F3" s="5">
        <v>1.1883</v>
      </c>
      <c r="G3">
        <v>2.6883</v>
      </c>
      <c r="H3" s="6">
        <v>0.074</v>
      </c>
      <c r="I3">
        <v>4.7758</v>
      </c>
      <c r="J3" s="8">
        <v>6.7096</v>
      </c>
      <c r="K3" s="27">
        <v>0.3545</v>
      </c>
      <c r="L3" s="29">
        <v>12.2714</v>
      </c>
    </row>
    <row r="4" ht="14.25" spans="2:12">
      <c r="B4" s="8">
        <v>1.5165</v>
      </c>
      <c r="C4" s="2">
        <v>0.1501</v>
      </c>
      <c r="D4" s="7">
        <v>0.3796</v>
      </c>
      <c r="E4" s="4">
        <v>4.0991</v>
      </c>
      <c r="F4" s="5">
        <v>0.3474</v>
      </c>
      <c r="G4">
        <v>0.7858</v>
      </c>
      <c r="H4" s="6">
        <v>0.0332</v>
      </c>
      <c r="I4">
        <v>13.3722</v>
      </c>
      <c r="J4" s="2">
        <v>5.6018</v>
      </c>
      <c r="K4" s="27">
        <v>0.1613</v>
      </c>
      <c r="L4" s="29">
        <v>14.3166</v>
      </c>
    </row>
    <row r="5" spans="2:12">
      <c r="B5" s="2">
        <v>5.6543</v>
      </c>
      <c r="C5" s="2">
        <v>0.6558</v>
      </c>
      <c r="D5" s="7">
        <v>0.4278</v>
      </c>
      <c r="E5" s="4">
        <v>6.106</v>
      </c>
      <c r="F5" s="5">
        <v>1.5174</v>
      </c>
      <c r="G5">
        <v>3.4328</v>
      </c>
      <c r="H5" s="6">
        <v>0.1905</v>
      </c>
      <c r="I5">
        <v>2.4702</v>
      </c>
      <c r="J5" s="2">
        <v>11.63</v>
      </c>
      <c r="K5" s="27">
        <v>0.2599</v>
      </c>
      <c r="L5" s="29">
        <v>16.1346</v>
      </c>
    </row>
    <row r="6" ht="14.25" spans="2:12">
      <c r="B6" s="2">
        <v>13.0512</v>
      </c>
      <c r="C6" s="8">
        <v>0.1817</v>
      </c>
      <c r="D6" s="7">
        <v>0.5182</v>
      </c>
      <c r="E6" s="4">
        <v>6.5735</v>
      </c>
      <c r="F6" s="9">
        <v>2.3035</v>
      </c>
      <c r="G6">
        <v>5.2112</v>
      </c>
      <c r="H6" s="6">
        <v>0.2733</v>
      </c>
      <c r="J6" s="2">
        <v>3.3995</v>
      </c>
      <c r="K6" s="30">
        <v>0.206</v>
      </c>
      <c r="L6" s="29">
        <v>19.5433</v>
      </c>
    </row>
    <row r="7" ht="14.25" spans="2:12">
      <c r="B7" s="10">
        <v>4.7971</v>
      </c>
      <c r="D7" s="7">
        <v>0.5303</v>
      </c>
      <c r="E7" s="4">
        <v>12.71</v>
      </c>
      <c r="F7" s="11">
        <v>0.4205</v>
      </c>
      <c r="H7" s="8">
        <v>0.8448</v>
      </c>
      <c r="J7" s="2">
        <v>14.8506</v>
      </c>
      <c r="K7" s="30">
        <v>3.6175</v>
      </c>
      <c r="L7" s="29">
        <v>19.9978</v>
      </c>
    </row>
    <row r="8" ht="14.25" spans="2:12">
      <c r="B8" s="2">
        <v>19.0759</v>
      </c>
      <c r="D8" s="7">
        <v>0.5725</v>
      </c>
      <c r="E8" s="4">
        <v>8.71</v>
      </c>
      <c r="H8" s="8">
        <v>0.555</v>
      </c>
      <c r="J8" s="31">
        <v>22.5443</v>
      </c>
      <c r="K8" s="30">
        <v>0.6084</v>
      </c>
      <c r="L8" s="29">
        <v>21.5886</v>
      </c>
    </row>
    <row r="9" ht="14.25" spans="2:12">
      <c r="B9" s="2">
        <v>16.2126</v>
      </c>
      <c r="D9" s="7">
        <v>0.5725</v>
      </c>
      <c r="E9" s="4">
        <v>16.9114</v>
      </c>
      <c r="H9" s="12">
        <v>0.5384</v>
      </c>
      <c r="J9" s="32">
        <v>1.266011</v>
      </c>
      <c r="K9" s="30">
        <v>0.1646</v>
      </c>
      <c r="L9" s="29">
        <v>21.5886</v>
      </c>
    </row>
    <row r="10" ht="14.25" spans="2:12">
      <c r="B10" s="8">
        <v>1.992</v>
      </c>
      <c r="D10" s="7">
        <v>0.5905</v>
      </c>
      <c r="E10" s="13">
        <v>70.5764</v>
      </c>
      <c r="H10" s="12">
        <v>0.1491</v>
      </c>
      <c r="J10" s="33">
        <v>0.9758</v>
      </c>
      <c r="K10" s="30">
        <v>0.2866</v>
      </c>
      <c r="L10" s="29">
        <v>22.2703</v>
      </c>
    </row>
    <row r="11" ht="14.25" spans="4:12">
      <c r="D11" s="14">
        <v>0.6809</v>
      </c>
      <c r="E11" s="15">
        <v>27.5816</v>
      </c>
      <c r="H11" s="12">
        <v>0.4675</v>
      </c>
      <c r="J11" s="34">
        <v>3.9797</v>
      </c>
      <c r="K11" s="30">
        <v>0.884</v>
      </c>
      <c r="L11" s="35">
        <v>12.7463</v>
      </c>
    </row>
    <row r="12" ht="14.25" spans="4:12">
      <c r="D12" s="16">
        <v>1.7475</v>
      </c>
      <c r="E12" s="15">
        <v>30.5561</v>
      </c>
      <c r="H12" s="17">
        <v>1.0436</v>
      </c>
      <c r="K12" s="30">
        <v>2.6875</v>
      </c>
      <c r="L12" s="29">
        <v>11.407807</v>
      </c>
    </row>
    <row r="13" spans="4:12">
      <c r="D13" s="18">
        <v>0.5303</v>
      </c>
      <c r="E13" s="15">
        <v>78.418</v>
      </c>
      <c r="H13" s="19">
        <v>0.5964</v>
      </c>
      <c r="K13" s="30">
        <v>3.3603</v>
      </c>
      <c r="L13" s="29">
        <v>12.1352</v>
      </c>
    </row>
    <row r="14" spans="4:12">
      <c r="D14" s="18">
        <v>0.5966</v>
      </c>
      <c r="E14" s="15">
        <v>10.3181</v>
      </c>
      <c r="H14" s="19">
        <v>0.1905</v>
      </c>
      <c r="K14" s="36">
        <v>1.2424</v>
      </c>
      <c r="L14" s="37">
        <v>18.4082</v>
      </c>
    </row>
    <row r="15" spans="4:12">
      <c r="D15" s="18">
        <v>0.4037</v>
      </c>
      <c r="E15" s="15">
        <v>20.8443</v>
      </c>
      <c r="H15" s="19">
        <v>0.1905</v>
      </c>
      <c r="K15" s="30">
        <v>9.1564</v>
      </c>
      <c r="L15" s="7">
        <v>9.05235</v>
      </c>
    </row>
    <row r="16" spans="4:12">
      <c r="D16" s="18">
        <v>0.5001</v>
      </c>
      <c r="E16" s="15">
        <v>18.1292</v>
      </c>
      <c r="K16" s="30">
        <v>3.0418</v>
      </c>
      <c r="L16" s="7">
        <v>5.2162</v>
      </c>
    </row>
    <row r="17" spans="4:12">
      <c r="D17" s="18">
        <v>0.6146</v>
      </c>
      <c r="E17" s="15">
        <v>163.5967</v>
      </c>
      <c r="K17" s="38">
        <v>4.1049</v>
      </c>
      <c r="L17" s="7">
        <v>1.1342</v>
      </c>
    </row>
    <row r="18" ht="14.25" spans="4:12">
      <c r="D18" s="18">
        <v>0.8737</v>
      </c>
      <c r="E18" s="15">
        <v>35.153</v>
      </c>
      <c r="K18" s="8">
        <v>10.3423</v>
      </c>
      <c r="L18" s="7">
        <v>36.4033</v>
      </c>
    </row>
    <row r="19" ht="14.25" spans="4:12">
      <c r="D19" s="20">
        <v>1.3502</v>
      </c>
      <c r="E19" s="21">
        <v>20</v>
      </c>
      <c r="K19" s="39">
        <v>3.4474</v>
      </c>
      <c r="L19" s="7">
        <v>9.847</v>
      </c>
    </row>
    <row r="20" spans="4:12">
      <c r="D20" s="22"/>
      <c r="E20" s="14">
        <v>68.055</v>
      </c>
      <c r="K20" s="40">
        <v>0.3902</v>
      </c>
      <c r="L20" s="7">
        <v>12</v>
      </c>
    </row>
    <row r="21" ht="14.25" spans="4:12">
      <c r="D21" s="22"/>
      <c r="E21" s="14">
        <v>39.2091</v>
      </c>
      <c r="K21" s="12">
        <v>1.371</v>
      </c>
      <c r="L21" s="7">
        <v>7</v>
      </c>
    </row>
    <row r="22" ht="14.25" spans="4:12">
      <c r="D22" s="22"/>
      <c r="E22" s="23">
        <v>109.7855</v>
      </c>
      <c r="K22" s="12">
        <v>2.6848</v>
      </c>
      <c r="L22" s="7">
        <v>3.2168</v>
      </c>
    </row>
    <row r="23" spans="4:12">
      <c r="D23" s="24"/>
      <c r="E23" s="25">
        <v>19.4694</v>
      </c>
      <c r="K23" s="14">
        <v>0.042</v>
      </c>
      <c r="L23">
        <v>6.0994</v>
      </c>
    </row>
    <row r="24" ht="14.25" spans="5:12">
      <c r="E24" s="25">
        <v>22.5</v>
      </c>
      <c r="K24" s="11">
        <v>1.2533</v>
      </c>
      <c r="L24" s="41">
        <v>25.4165</v>
      </c>
    </row>
    <row r="25" ht="14.25" spans="5:12">
      <c r="E25" s="25">
        <v>16.1485</v>
      </c>
      <c r="K25" s="11">
        <v>1.7765</v>
      </c>
      <c r="L25" s="41">
        <v>12.666889</v>
      </c>
    </row>
    <row r="26" ht="14.25" spans="5:12">
      <c r="E26" s="25">
        <v>20.355</v>
      </c>
      <c r="K26" s="11">
        <v>1.0013</v>
      </c>
      <c r="L26" s="41">
        <v>15</v>
      </c>
    </row>
    <row r="27" ht="14.25" spans="5:12">
      <c r="E27" s="18">
        <v>40</v>
      </c>
      <c r="K27" s="11">
        <v>3.5558</v>
      </c>
      <c r="L27" s="41">
        <v>17</v>
      </c>
    </row>
    <row r="28" ht="14.25" spans="11:12">
      <c r="K28" s="11">
        <v>1.498</v>
      </c>
      <c r="L28" s="41">
        <v>11.3813</v>
      </c>
    </row>
    <row r="29" ht="14.25" spans="11:12">
      <c r="K29" s="42">
        <v>0.1242</v>
      </c>
      <c r="L29" s="41">
        <v>19.645</v>
      </c>
    </row>
    <row r="30" ht="14.25" spans="11:12">
      <c r="K30" s="42">
        <v>1.3298</v>
      </c>
      <c r="L30" s="41"/>
    </row>
    <row r="31" spans="2:13">
      <c r="B31">
        <f>SUM(B2:B30)</f>
        <v>65.4514</v>
      </c>
      <c r="C31">
        <f t="shared" ref="C31:L31" si="0">SUM(C2:C30)</f>
        <v>1.7699</v>
      </c>
      <c r="D31">
        <f t="shared" si="0"/>
        <v>12.6607</v>
      </c>
      <c r="E31">
        <f t="shared" si="0"/>
        <v>881.6593</v>
      </c>
      <c r="F31">
        <f t="shared" si="0"/>
        <v>6.3987</v>
      </c>
      <c r="G31">
        <f t="shared" si="0"/>
        <v>13.5243</v>
      </c>
      <c r="H31">
        <f t="shared" si="0"/>
        <v>5.5195</v>
      </c>
      <c r="I31">
        <f t="shared" si="0"/>
        <v>29.3464</v>
      </c>
      <c r="J31">
        <f t="shared" si="0"/>
        <v>71.334911</v>
      </c>
      <c r="K31">
        <f t="shared" si="0"/>
        <v>60.8274</v>
      </c>
      <c r="L31">
        <f t="shared" si="0"/>
        <v>444.136746</v>
      </c>
      <c r="M31">
        <f>SUM(B31:L31)</f>
        <v>1592.629257</v>
      </c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附件1.1</vt:lpstr>
      <vt:lpstr>附件1.2</vt:lpstr>
      <vt:lpstr>附件1.3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2017-08-21T00:30:00Z</dcterms:created>
  <dcterms:modified xsi:type="dcterms:W3CDTF">2018-12-12T12:07:58Z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  <property fmtid="{D5CDD505-2E9C-101B-9397-08002B2CF9AE}" pid="3" name="KSORubyTemplateID" linkTarget="0">
    <vt:lpwstr>14</vt:lpwstr>
  </property>
</Properties>
</file>